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D disk\STARO RACUNALO\Drive(C)\FINANCIJSKI PLAN\2027\"/>
    </mc:Choice>
  </mc:AlternateContent>
  <xr:revisionPtr revIDLastSave="0" documentId="13_ncr:1_{EC73D052-C78F-4F30-A015-45F24D4FDC9D}" xr6:coauthVersionLast="3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POSEBNI DIO" sheetId="7" r:id="rId6"/>
    <sheet name="List2" sheetId="2" r:id="rId7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3" i="7" l="1"/>
  <c r="F173" i="7"/>
  <c r="E173" i="7"/>
  <c r="D173" i="7"/>
  <c r="C173" i="7"/>
  <c r="G172" i="7"/>
  <c r="F172" i="7"/>
  <c r="E172" i="7"/>
  <c r="D172" i="7"/>
  <c r="C172" i="7"/>
  <c r="G171" i="7"/>
  <c r="F171" i="7"/>
  <c r="E171" i="7"/>
  <c r="D171" i="7"/>
  <c r="C171" i="7"/>
  <c r="G168" i="7"/>
  <c r="F168" i="7"/>
  <c r="E168" i="7"/>
  <c r="D168" i="7"/>
  <c r="C168" i="7"/>
  <c r="G165" i="7"/>
  <c r="F165" i="7"/>
  <c r="E165" i="7"/>
  <c r="D165" i="7"/>
  <c r="D153" i="7" s="1"/>
  <c r="C165" i="7"/>
  <c r="C153" i="7" s="1"/>
  <c r="G162" i="7"/>
  <c r="G153" i="7" s="1"/>
  <c r="F162" i="7"/>
  <c r="F153" i="7" s="1"/>
  <c r="E162" i="7"/>
  <c r="E153" i="7" s="1"/>
  <c r="D162" i="7"/>
  <c r="C162" i="7"/>
  <c r="G159" i="7"/>
  <c r="F159" i="7"/>
  <c r="E159" i="7"/>
  <c r="D159" i="7"/>
  <c r="C159" i="7"/>
  <c r="G156" i="7"/>
  <c r="F156" i="7"/>
  <c r="E156" i="7"/>
  <c r="D156" i="7"/>
  <c r="C156" i="7"/>
  <c r="G154" i="7"/>
  <c r="F154" i="7"/>
  <c r="E154" i="7"/>
  <c r="D154" i="7"/>
  <c r="C154" i="7"/>
  <c r="G150" i="7"/>
  <c r="F150" i="7"/>
  <c r="E150" i="7"/>
  <c r="D150" i="7"/>
  <c r="C150" i="7"/>
  <c r="G147" i="7"/>
  <c r="F147" i="7"/>
  <c r="E147" i="7"/>
  <c r="D147" i="7"/>
  <c r="C147" i="7"/>
  <c r="G144" i="7"/>
  <c r="F144" i="7"/>
  <c r="E144" i="7"/>
  <c r="D144" i="7"/>
  <c r="C144" i="7"/>
  <c r="G141" i="7"/>
  <c r="F141" i="7"/>
  <c r="E141" i="7"/>
  <c r="D141" i="7"/>
  <c r="C141" i="7"/>
  <c r="G138" i="7"/>
  <c r="F138" i="7"/>
  <c r="E138" i="7"/>
  <c r="D138" i="7"/>
  <c r="C138" i="7"/>
  <c r="G135" i="7"/>
  <c r="F135" i="7"/>
  <c r="E135" i="7"/>
  <c r="D135" i="7"/>
  <c r="C135" i="7"/>
  <c r="C131" i="7" s="1"/>
  <c r="G132" i="7"/>
  <c r="G131" i="7" s="1"/>
  <c r="F132" i="7"/>
  <c r="F131" i="7" s="1"/>
  <c r="E132" i="7"/>
  <c r="E131" i="7" s="1"/>
  <c r="D132" i="7"/>
  <c r="D131" i="7" s="1"/>
  <c r="C132" i="7"/>
  <c r="G128" i="7"/>
  <c r="F128" i="7"/>
  <c r="F127" i="7" s="1"/>
  <c r="E128" i="7"/>
  <c r="D128" i="7"/>
  <c r="G127" i="7"/>
  <c r="E127" i="7"/>
  <c r="D127" i="7"/>
  <c r="C127" i="7"/>
  <c r="G124" i="7"/>
  <c r="F124" i="7"/>
  <c r="E124" i="7"/>
  <c r="D124" i="7"/>
  <c r="D123" i="7" s="1"/>
  <c r="C124" i="7"/>
  <c r="C123" i="7" s="1"/>
  <c r="G123" i="7"/>
  <c r="F123" i="7"/>
  <c r="E123" i="7"/>
  <c r="G121" i="7"/>
  <c r="F121" i="7"/>
  <c r="E121" i="7"/>
  <c r="D121" i="7"/>
  <c r="C121" i="7"/>
  <c r="G119" i="7"/>
  <c r="F119" i="7"/>
  <c r="E119" i="7"/>
  <c r="D119" i="7"/>
  <c r="C119" i="7"/>
  <c r="G118" i="7"/>
  <c r="F118" i="7"/>
  <c r="E118" i="7"/>
  <c r="D118" i="7"/>
  <c r="C118" i="7"/>
  <c r="G114" i="7"/>
  <c r="F114" i="7"/>
  <c r="E114" i="7"/>
  <c r="D114" i="7"/>
  <c r="C114" i="7"/>
  <c r="G110" i="7"/>
  <c r="F110" i="7"/>
  <c r="F109" i="7" s="1"/>
  <c r="E110" i="7"/>
  <c r="E109" i="7" s="1"/>
  <c r="D110" i="7"/>
  <c r="D109" i="7" s="1"/>
  <c r="C110" i="7"/>
  <c r="C109" i="7" s="1"/>
  <c r="G109" i="7"/>
  <c r="G105" i="7"/>
  <c r="F105" i="7"/>
  <c r="E105" i="7"/>
  <c r="D105" i="7"/>
  <c r="C105" i="7"/>
  <c r="G104" i="7"/>
  <c r="F104" i="7"/>
  <c r="E104" i="7"/>
  <c r="D104" i="7"/>
  <c r="C104" i="7"/>
  <c r="G101" i="7"/>
  <c r="F101" i="7"/>
  <c r="E101" i="7"/>
  <c r="D101" i="7"/>
  <c r="C101" i="7"/>
  <c r="G100" i="7"/>
  <c r="F100" i="7"/>
  <c r="E100" i="7"/>
  <c r="D100" i="7"/>
  <c r="C100" i="7"/>
  <c r="G98" i="7"/>
  <c r="G97" i="7" s="1"/>
  <c r="F98" i="7"/>
  <c r="F97" i="7" s="1"/>
  <c r="E98" i="7"/>
  <c r="E97" i="7" s="1"/>
  <c r="D98" i="7"/>
  <c r="D97" i="7" s="1"/>
  <c r="C98" i="7"/>
  <c r="C97" i="7"/>
  <c r="G95" i="7"/>
  <c r="F95" i="7"/>
  <c r="E95" i="7"/>
  <c r="D95" i="7"/>
  <c r="C95" i="7"/>
  <c r="G94" i="7"/>
  <c r="F94" i="7"/>
  <c r="E94" i="7"/>
  <c r="D94" i="7"/>
  <c r="C94" i="7"/>
  <c r="G92" i="7"/>
  <c r="F92" i="7"/>
  <c r="E92" i="7"/>
  <c r="D92" i="7"/>
  <c r="C92" i="7"/>
  <c r="G91" i="7"/>
  <c r="F91" i="7"/>
  <c r="E91" i="7"/>
  <c r="D91" i="7"/>
  <c r="C91" i="7"/>
  <c r="G89" i="7"/>
  <c r="G88" i="7" s="1"/>
  <c r="F89" i="7"/>
  <c r="F88" i="7" s="1"/>
  <c r="E89" i="7"/>
  <c r="D89" i="7"/>
  <c r="C89" i="7"/>
  <c r="E88" i="7"/>
  <c r="D88" i="7"/>
  <c r="C88" i="7"/>
  <c r="G86" i="7"/>
  <c r="F86" i="7"/>
  <c r="E86" i="7"/>
  <c r="D86" i="7"/>
  <c r="C86" i="7"/>
  <c r="G85" i="7"/>
  <c r="F85" i="7"/>
  <c r="E85" i="7"/>
  <c r="D85" i="7"/>
  <c r="C85" i="7"/>
  <c r="G82" i="7"/>
  <c r="F82" i="7"/>
  <c r="E82" i="7"/>
  <c r="D82" i="7"/>
  <c r="C82" i="7"/>
  <c r="G79" i="7"/>
  <c r="G78" i="7" s="1"/>
  <c r="F79" i="7"/>
  <c r="F78" i="7" s="1"/>
  <c r="E79" i="7"/>
  <c r="E78" i="7" s="1"/>
  <c r="D79" i="7"/>
  <c r="D78" i="7" s="1"/>
  <c r="C79" i="7"/>
  <c r="C78" i="7" s="1"/>
  <c r="G75" i="7"/>
  <c r="F75" i="7"/>
  <c r="E75" i="7"/>
  <c r="D75" i="7"/>
  <c r="C75" i="7"/>
  <c r="G74" i="7"/>
  <c r="F74" i="7"/>
  <c r="E74" i="7"/>
  <c r="D74" i="7"/>
  <c r="C74" i="7"/>
  <c r="G71" i="7"/>
  <c r="F71" i="7"/>
  <c r="E71" i="7"/>
  <c r="D71" i="7"/>
  <c r="C71" i="7"/>
  <c r="G70" i="7"/>
  <c r="F70" i="7"/>
  <c r="E70" i="7"/>
  <c r="D70" i="7"/>
  <c r="C70" i="7"/>
  <c r="G68" i="7"/>
  <c r="G67" i="7" s="1"/>
  <c r="F68" i="7"/>
  <c r="F67" i="7" s="1"/>
  <c r="E68" i="7"/>
  <c r="E67" i="7" s="1"/>
  <c r="D68" i="7"/>
  <c r="C68" i="7"/>
  <c r="D67" i="7"/>
  <c r="C67" i="7"/>
  <c r="G62" i="7"/>
  <c r="F62" i="7"/>
  <c r="E62" i="7"/>
  <c r="D62" i="7"/>
  <c r="C62" i="7"/>
  <c r="G57" i="7"/>
  <c r="F57" i="7"/>
  <c r="E57" i="7"/>
  <c r="D57" i="7"/>
  <c r="C57" i="7"/>
  <c r="G52" i="7"/>
  <c r="F52" i="7"/>
  <c r="E52" i="7"/>
  <c r="D52" i="7"/>
  <c r="C52" i="7"/>
  <c r="G46" i="7"/>
  <c r="F46" i="7"/>
  <c r="F33" i="7" s="1"/>
  <c r="E46" i="7"/>
  <c r="E33" i="7" s="1"/>
  <c r="D46" i="7"/>
  <c r="D33" i="7" s="1"/>
  <c r="C46" i="7"/>
  <c r="C33" i="7" s="1"/>
  <c r="G41" i="7"/>
  <c r="G33" i="7" s="1"/>
  <c r="F41" i="7"/>
  <c r="E41" i="7"/>
  <c r="D41" i="7"/>
  <c r="C41" i="7"/>
  <c r="G37" i="7"/>
  <c r="F37" i="7"/>
  <c r="E37" i="7"/>
  <c r="D37" i="7"/>
  <c r="C37" i="7"/>
  <c r="G34" i="7"/>
  <c r="F34" i="7"/>
  <c r="E34" i="7"/>
  <c r="D34" i="7"/>
  <c r="C34" i="7"/>
  <c r="G30" i="7"/>
  <c r="F30" i="7"/>
  <c r="E30" i="7"/>
  <c r="D30" i="7"/>
  <c r="C30" i="7"/>
  <c r="C19" i="7" s="1"/>
  <c r="G24" i="7"/>
  <c r="G19" i="7" s="1"/>
  <c r="F24" i="7"/>
  <c r="F19" i="7" s="1"/>
  <c r="E24" i="7"/>
  <c r="E19" i="7" s="1"/>
  <c r="D24" i="7"/>
  <c r="D19" i="7" s="1"/>
  <c r="C24" i="7"/>
  <c r="G20" i="7"/>
  <c r="F20" i="7"/>
  <c r="E20" i="7"/>
  <c r="D20" i="7"/>
  <c r="C20" i="7"/>
  <c r="G16" i="7"/>
  <c r="F16" i="7"/>
  <c r="E16" i="7"/>
  <c r="D16" i="7"/>
  <c r="C16" i="7"/>
  <c r="G15" i="7"/>
  <c r="F15" i="7"/>
  <c r="E15" i="7"/>
  <c r="E6" i="7" s="1"/>
  <c r="D15" i="7"/>
  <c r="D6" i="7" s="1"/>
  <c r="C15" i="7"/>
  <c r="C6" i="7" s="1"/>
  <c r="G12" i="7"/>
  <c r="G11" i="7" s="1"/>
  <c r="G6" i="7" s="1"/>
  <c r="F12" i="7"/>
  <c r="F11" i="7" s="1"/>
  <c r="F6" i="7" s="1"/>
  <c r="E12" i="7"/>
  <c r="D12" i="7"/>
  <c r="C12" i="7"/>
  <c r="E11" i="7"/>
  <c r="D11" i="7"/>
  <c r="C11" i="7"/>
  <c r="G8" i="7"/>
  <c r="F8" i="7"/>
  <c r="E8" i="7"/>
  <c r="D8" i="7"/>
  <c r="C8" i="7"/>
  <c r="G7" i="7"/>
  <c r="F7" i="7"/>
  <c r="E7" i="7"/>
  <c r="D7" i="7"/>
  <c r="C7" i="7"/>
  <c r="F11" i="5"/>
  <c r="E11" i="5"/>
  <c r="D11" i="5"/>
  <c r="D10" i="5" s="1"/>
  <c r="C11" i="5"/>
  <c r="B11" i="5"/>
  <c r="F10" i="5"/>
  <c r="E10" i="5"/>
  <c r="C10" i="5"/>
  <c r="B10" i="5"/>
  <c r="D130" i="7" l="1"/>
  <c r="E130" i="7"/>
  <c r="F130" i="7"/>
  <c r="G130" i="7"/>
  <c r="C130" i="7"/>
  <c r="D18" i="7"/>
  <c r="E18" i="7"/>
  <c r="E5" i="7" s="1"/>
  <c r="F18" i="7"/>
  <c r="G18" i="7"/>
  <c r="C18" i="7"/>
  <c r="F5" i="7"/>
  <c r="G5" i="7"/>
  <c r="C5" i="7"/>
  <c r="D5" i="7"/>
  <c r="C40" i="8"/>
  <c r="D40" i="8"/>
  <c r="E40" i="8"/>
  <c r="F40" i="8"/>
  <c r="B40" i="8"/>
  <c r="C11" i="8"/>
  <c r="D11" i="8"/>
  <c r="E11" i="8"/>
  <c r="F11" i="8"/>
  <c r="B11" i="8"/>
  <c r="D32" i="3" l="1"/>
  <c r="F32" i="3"/>
  <c r="G32" i="3"/>
  <c r="H32" i="3"/>
  <c r="E32" i="3"/>
  <c r="G8" i="10" l="1"/>
  <c r="D56" i="8" l="1"/>
  <c r="E56" i="8"/>
  <c r="F56" i="8"/>
  <c r="D54" i="8"/>
  <c r="E54" i="8"/>
  <c r="F54" i="8"/>
  <c r="D52" i="8"/>
  <c r="E52" i="8"/>
  <c r="F52" i="8"/>
  <c r="D46" i="8"/>
  <c r="E46" i="8"/>
  <c r="F46" i="8"/>
  <c r="D44" i="8"/>
  <c r="E44" i="8"/>
  <c r="F44" i="8"/>
  <c r="D42" i="8"/>
  <c r="E42" i="8"/>
  <c r="F42" i="8"/>
  <c r="D27" i="8"/>
  <c r="E27" i="8"/>
  <c r="F27" i="8"/>
  <c r="D25" i="8"/>
  <c r="E25" i="8"/>
  <c r="F25" i="8"/>
  <c r="D23" i="8"/>
  <c r="E23" i="8"/>
  <c r="F23" i="8"/>
  <c r="D17" i="8"/>
  <c r="E17" i="8"/>
  <c r="F17" i="8"/>
  <c r="D15" i="8"/>
  <c r="E15" i="8"/>
  <c r="F15" i="8"/>
  <c r="D13" i="8"/>
  <c r="E13" i="8"/>
  <c r="F13" i="8"/>
  <c r="F10" i="8" l="1"/>
  <c r="F34" i="8" s="1"/>
  <c r="E10" i="8"/>
  <c r="E34" i="8" s="1"/>
  <c r="D10" i="8"/>
  <c r="D34" i="8" s="1"/>
  <c r="G10" i="3" l="1"/>
  <c r="G17" i="3" s="1"/>
  <c r="H10" i="3"/>
  <c r="H17" i="3" s="1"/>
  <c r="H26" i="3"/>
  <c r="H34" i="3" s="1"/>
  <c r="G26" i="3"/>
  <c r="G34" i="3" s="1"/>
  <c r="F10" i="3"/>
  <c r="F17" i="3" s="1"/>
  <c r="F26" i="3"/>
  <c r="F34" i="3" s="1"/>
  <c r="F39" i="8"/>
  <c r="D39" i="8"/>
  <c r="E39" i="8"/>
  <c r="B56" i="8"/>
  <c r="C56" i="8"/>
  <c r="B54" i="8"/>
  <c r="B52" i="8"/>
  <c r="C46" i="8"/>
  <c r="B44" i="8"/>
  <c r="B42" i="8"/>
  <c r="B46" i="8"/>
  <c r="B27" i="8"/>
  <c r="C27" i="8"/>
  <c r="C17" i="8"/>
  <c r="B17" i="8"/>
  <c r="B25" i="8"/>
  <c r="B23" i="8"/>
  <c r="B15" i="8"/>
  <c r="B13" i="8"/>
  <c r="F37" i="10"/>
  <c r="D26" i="3" l="1"/>
  <c r="D34" i="3" s="1"/>
  <c r="B39" i="8"/>
  <c r="B10" i="8"/>
  <c r="B34" i="8" s="1"/>
  <c r="D10" i="3" l="1"/>
  <c r="D17" i="3" s="1"/>
  <c r="E10" i="3"/>
  <c r="E17" i="3" s="1"/>
  <c r="J11" i="10" l="1"/>
  <c r="J8" i="10"/>
  <c r="I11" i="10"/>
  <c r="I8" i="10"/>
  <c r="I14" i="10" s="1"/>
  <c r="G11" i="10"/>
  <c r="G37" i="10"/>
  <c r="J14" i="10" l="1"/>
  <c r="F11" i="10"/>
  <c r="F8" i="10"/>
  <c r="F14" i="10" l="1"/>
  <c r="C54" i="8"/>
  <c r="C52" i="8"/>
  <c r="C44" i="8"/>
  <c r="C42" i="8"/>
  <c r="C25" i="8"/>
  <c r="C23" i="8"/>
  <c r="C15" i="8"/>
  <c r="C13" i="8"/>
  <c r="C10" i="8" l="1"/>
  <c r="C34" i="8" s="1"/>
  <c r="C39" i="8"/>
  <c r="E26" i="3" l="1"/>
  <c r="E34" i="3" s="1"/>
  <c r="H8" i="10"/>
  <c r="G14" i="10" l="1"/>
  <c r="G29" i="10" l="1"/>
  <c r="J21" i="10"/>
  <c r="I21" i="10"/>
  <c r="H21" i="10"/>
  <c r="G21" i="10"/>
  <c r="F21" i="10"/>
  <c r="H11" i="10"/>
  <c r="H37" i="10" l="1"/>
  <c r="I34" i="10" s="1"/>
  <c r="H14" i="10"/>
  <c r="I22" i="10"/>
  <c r="I28" i="10" s="1"/>
  <c r="I29" i="10" s="1"/>
  <c r="J22" i="10"/>
  <c r="J28" i="10" s="1"/>
  <c r="J29" i="10" s="1"/>
  <c r="F22" i="10"/>
  <c r="H22" i="10" l="1"/>
  <c r="H28" i="10" s="1"/>
  <c r="I37" i="10"/>
  <c r="J34" i="10" s="1"/>
  <c r="J37" i="10" s="1"/>
</calcChain>
</file>

<file path=xl/sharedStrings.xml><?xml version="1.0" encoding="utf-8"?>
<sst xmlns="http://schemas.openxmlformats.org/spreadsheetml/2006/main" count="435" uniqueCount="203">
  <si>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</si>
  <si>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</si>
  <si>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</si>
  <si>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</si>
  <si>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</si>
  <si>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</si>
  <si>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</si>
  <si>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</si>
  <si>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</si>
  <si>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</si>
  <si>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</si>
  <si>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</si>
  <si>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</si>
  <si>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</si>
  <si>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</si>
  <si>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</si>
  <si>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</si>
  <si>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</si>
  <si>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</si>
  <si>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</si>
  <si>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</si>
  <si>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</si>
  <si>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</si>
  <si>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</si>
  <si>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</si>
  <si>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</si>
  <si>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</si>
  <si>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</si>
  <si>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</si>
  <si>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</si>
  <si>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</si>
  <si>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</si>
  <si>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</si>
  <si>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</si>
  <si>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</si>
  <si>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</si>
  <si>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</si>
  <si>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</si>
  <si>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</si>
  <si>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</si>
  <si>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</si>
  <si>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</si>
  <si>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</si>
  <si>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</si>
  <si>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</si>
  <si>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</si>
  <si>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</si>
  <si>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PRIMICI UKUPNO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</si>
  <si>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</si>
  <si>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</si>
  <si>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</si>
  <si>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</si>
  <si>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</si>
  <si>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</si>
  <si>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</si>
  <si>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</si>
  <si>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</si>
  <si>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</si>
  <si>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PK-OSNOVNA ŠKOLA:</t>
  </si>
  <si>
    <t>DECENTRALIZIRANE FUN.-MINIMALNI FIN.STANDARD</t>
  </si>
  <si>
    <t>REDOVNA PROGRAMSKA DJELATNOST OSNOVNIH ŠKOLA</t>
  </si>
  <si>
    <t>POREZNI PRIHODI ZA DECENTRALIZIRANE FUNKCIJE</t>
  </si>
  <si>
    <t>Financijski rashodi</t>
  </si>
  <si>
    <t>KAPITALNA ULAGANJA U OPREMU - DECENTR.SREDSTVA/ po razrednom odjelu</t>
  </si>
  <si>
    <t>ŠIRE JAVNE POTREBE-IZNAD MINIMALNOG STANDARDA</t>
  </si>
  <si>
    <t>SUFINANCIR.PRODUŽENOG BORAV.ICJELOD.NASTAVE</t>
  </si>
  <si>
    <t>Izvor 1.1.1.</t>
  </si>
  <si>
    <t>PRIHODI OD GRADA/PLAN ŠKOLE</t>
  </si>
  <si>
    <t>Izvor 4.3.1.</t>
  </si>
  <si>
    <t>OSTALI NAMJENSKI PRIHODI</t>
  </si>
  <si>
    <t>Rezultat poslovanja</t>
  </si>
  <si>
    <t>Izvor 5.5.1.</t>
  </si>
  <si>
    <t>POMOĆI IZ DRUGIH PRORAČUNA</t>
  </si>
  <si>
    <t>IZVANNASTAVNE I IZVANŠKOLSKE AKTIVNOSTI</t>
  </si>
  <si>
    <t>PRIHODI OD GRADA-PLAN ŠKOLA KLUBOVI MLADIH TEHNIČARA,…</t>
  </si>
  <si>
    <t>Izvor 3.1.1.</t>
  </si>
  <si>
    <t>VLASTITI PRIHODI-PK</t>
  </si>
  <si>
    <t>PRIHODI ZA POSEBNE NAMJENE-PK</t>
  </si>
  <si>
    <t>POMOĆI IZ DRŽAVNOG PRORAČUNA-PK</t>
  </si>
  <si>
    <t>POMOĆI IZ ŽUPANIJSKOG PRORAČUNA-PK</t>
  </si>
  <si>
    <t>POMOĆI IZ DRUGIH PRORAČUNA-PK</t>
  </si>
  <si>
    <t>Izvor 6.1.1.</t>
  </si>
  <si>
    <t>DONACIJE-PK</t>
  </si>
  <si>
    <t>PRIHODI OD GRADA</t>
  </si>
  <si>
    <t>POMOĆNICI U NASTAVI-GRAD</t>
  </si>
  <si>
    <t>HITNE INTERVENCIJE I ODRŽAVANJE ŠKOLE</t>
  </si>
  <si>
    <t>PRIHODI OD GRADA/plan škole /lom stakla</t>
  </si>
  <si>
    <t>Izvor 7.1.1.</t>
  </si>
  <si>
    <t>PRIHODI OD NEFINANCIJSKE IMOVINE I OSIGURANJA-PK</t>
  </si>
  <si>
    <t>NABAVKA UDŽENIKA I PRIBORA</t>
  </si>
  <si>
    <t>Naknade građanima i kućanstvima</t>
  </si>
  <si>
    <t>OSIGURANJE UČENIKA OSNOVNIH ŠKOLA</t>
  </si>
  <si>
    <t>DIOKLECIJANOVA ŠKRINJICA</t>
  </si>
  <si>
    <t>PROMETNI ODGOJ I SIGURNOST U PROMETU-POLIGON</t>
  </si>
  <si>
    <t>ŠKOLSKA SHEMA VOĆA I POVRĆA</t>
  </si>
  <si>
    <t>PRIHODI OD GRADA-plan škola</t>
  </si>
  <si>
    <t>PROJEKT E-ŠKOLE</t>
  </si>
  <si>
    <t>PRIHODI OD GRADA/ plan škole</t>
  </si>
  <si>
    <t>KAPITALNA ULAGANJA U OŠ - IZNAD STANDARDA</t>
  </si>
  <si>
    <t>KUPNJA OPREME ZA OŠ/samo vlastita sredstva/</t>
  </si>
  <si>
    <t>NABAVKA ŠKOLSKE LEKTIRE</t>
  </si>
  <si>
    <t>PRIHODI OD GRADA-40€ po razrednom odjelu</t>
  </si>
  <si>
    <t>RASHODI ZA ZAPOSLENE U OSNOVNIM ŠKOLAMA</t>
  </si>
  <si>
    <t>RASHODI ZA ZAPOSLENE</t>
  </si>
  <si>
    <t>Ostali financ. rashodi</t>
  </si>
  <si>
    <t>"S POMOĆNIKOM MOGU BOLJE VI"-EU</t>
  </si>
  <si>
    <t>Prihodi od uprav. i admin. pristojbi, pristojbi po poseb. propisima i naknada</t>
  </si>
  <si>
    <t>BROJČANA OZNAKA I NAZIV</t>
  </si>
  <si>
    <t>09 Obrazovanje</t>
  </si>
  <si>
    <t>091 Predškolsko i osnovno obrazovanje</t>
  </si>
  <si>
    <t>096 Dodatne usluge u obrazovanju</t>
  </si>
  <si>
    <t>Tekuće donacije u naravi</t>
  </si>
  <si>
    <t>Tekuće pomoći u naravi</t>
  </si>
  <si>
    <t>B. RAČUN FINANCIRANJA PREMA EKONOMSKOJ KLASIFIKACIJI I IZVORIMA FINANCIRANJA</t>
  </si>
  <si>
    <t>Prihodi za posebne namjene višak</t>
  </si>
  <si>
    <t>Višak</t>
  </si>
  <si>
    <t>6 Donacije</t>
  </si>
  <si>
    <t xml:space="preserve">  61 Donacije</t>
  </si>
  <si>
    <t>7 Prihodi od nefinancijske imovine</t>
  </si>
  <si>
    <t xml:space="preserve"> 72 Prihodi od prodaje dugotrajne imovine</t>
  </si>
  <si>
    <t>9 Rezultat</t>
  </si>
  <si>
    <t>POMOĆI IZ DŽAVNOG PRORAČUNA</t>
  </si>
  <si>
    <t>PREHRANA UČENIKA</t>
  </si>
  <si>
    <t>POMOĆI IZ DRŽAVNOG PRORAČUNA</t>
  </si>
  <si>
    <t>ODRŽAVANJE OBJEKATA</t>
  </si>
  <si>
    <t>VLASTITA SREDSTVA</t>
  </si>
  <si>
    <t>"S POMOĆNIKOM MOGU BOLJE VII"-EU</t>
  </si>
  <si>
    <t>Izvor 1.1.2.</t>
  </si>
  <si>
    <t>Glava 1030113300</t>
  </si>
  <si>
    <t>Projekcija proračuna
za 2028.</t>
  </si>
  <si>
    <t>Projekcija 
za 2028.</t>
  </si>
  <si>
    <t>Prihodi od prodaje prizv. I robe, prihodi od donacija</t>
  </si>
  <si>
    <t>Rashodi za donacije</t>
  </si>
  <si>
    <t>SUSTAV VIDEO NADZORA</t>
  </si>
  <si>
    <t>REDOVNO ODRŽ. OBJEKATA OSNOVNIH ŠKOLA</t>
  </si>
  <si>
    <t>PLAN 2026.</t>
  </si>
  <si>
    <t>PROJEKCIJA 2028.</t>
  </si>
  <si>
    <t>PRIHODI UKUPNO+VIŠAK</t>
  </si>
  <si>
    <t xml:space="preserve">  50 Pomoći temeljem prijenosa EU sredstava</t>
  </si>
  <si>
    <t xml:space="preserve">  50 Pomoći iz državnog proračuna</t>
  </si>
  <si>
    <t xml:space="preserve">  52 Pomoći iz županijskog proračuna</t>
  </si>
  <si>
    <t>'  50 Pomoći temeljem prijenosa EU sredstava</t>
  </si>
  <si>
    <t>Izvor 5.0.111</t>
  </si>
  <si>
    <t>Izvor 5.2.11.</t>
  </si>
  <si>
    <t>Izvor 5.0.12111</t>
  </si>
  <si>
    <t>Izvor 5.0.111.</t>
  </si>
  <si>
    <t>Program C02 1500</t>
  </si>
  <si>
    <t>Aktivnost C021500A150001</t>
  </si>
  <si>
    <t>Aktivnost C021500A150002</t>
  </si>
  <si>
    <t>Aktivnost C021500K150001</t>
  </si>
  <si>
    <t>Program C021501</t>
  </si>
  <si>
    <t>Aktivnost C021501A150101</t>
  </si>
  <si>
    <t>Aktivnost C021501A150103</t>
  </si>
  <si>
    <t>Aktivnost C021501A150108</t>
  </si>
  <si>
    <t>Aktivnost C021501A150116</t>
  </si>
  <si>
    <t>Aktivnost C021501A150110</t>
  </si>
  <si>
    <t>Aktivnost C021501A150107</t>
  </si>
  <si>
    <t>Aktivnost C021501A150114</t>
  </si>
  <si>
    <t>Aktivnost C021501A150111</t>
  </si>
  <si>
    <t>Aktivnost C021501A150105</t>
  </si>
  <si>
    <t>Aktivnost C021501A150109</t>
  </si>
  <si>
    <t>Aktivnost C021501T150104</t>
  </si>
  <si>
    <t>Aktivnost C021501T150101</t>
  </si>
  <si>
    <t>Aktivnost C021501A150113</t>
  </si>
  <si>
    <t>Program C021501K150190</t>
  </si>
  <si>
    <t>Kapitalni projekt   K150190</t>
  </si>
  <si>
    <t>Program C021502</t>
  </si>
  <si>
    <t>Aktivnost C021502A150201</t>
  </si>
  <si>
    <t>93 Vlastiti prihod - višak</t>
  </si>
  <si>
    <t>94 Prihod za posebne namjene- višak</t>
  </si>
  <si>
    <t>95 Pomoći drž. - višak</t>
  </si>
  <si>
    <t>95 Pomoći žup. - višak</t>
  </si>
  <si>
    <t>96 Donacije - višak</t>
  </si>
  <si>
    <t>97 Prihodi od nefin. Imovine - višak</t>
  </si>
  <si>
    <t>Izvršenje 2025.*</t>
  </si>
  <si>
    <t>Proračun za 2027.</t>
  </si>
  <si>
    <t>Projekcija proračuna
za 2029.</t>
  </si>
  <si>
    <t>Tekući plan 2026.</t>
  </si>
  <si>
    <t>FINANCIJSKI PLAN PRORAČUNSKOG KORISNIKA JEDINICE LOKALNE I PODRUČNE (REGIONALNE) SAMOUPRAVE 
ZA 2027. I PROJEKCIJA ZA 2028. I 2029. GODINU</t>
  </si>
  <si>
    <t>Izvršenje 2025.</t>
  </si>
  <si>
    <t>Plan za 2026.</t>
  </si>
  <si>
    <t>Plan
za 2027.</t>
  </si>
  <si>
    <t>Projekcija 
za 2029.</t>
  </si>
  <si>
    <t>Rashodi za nabavu nefin. imovine</t>
  </si>
  <si>
    <t>VIŠAK KORIŠTEN ZA POKRIĆE RASHODA</t>
  </si>
  <si>
    <t>RASHODI POSLOVANJA PREMA EKONOMSKOJ KLASIFIKACIJI</t>
  </si>
  <si>
    <t>Tekući plan za 2026.</t>
  </si>
  <si>
    <t xml:space="preserve">  51 Programi Unije</t>
  </si>
  <si>
    <t xml:space="preserve">  50 Prihodi za decentralizirane funkcije</t>
  </si>
  <si>
    <t xml:space="preserve">  50 Rashodi za decentralizirane funkcije</t>
  </si>
  <si>
    <t>3+4</t>
  </si>
  <si>
    <t>UKUPNO PRIHODI:</t>
  </si>
  <si>
    <t>PLAN 2027.</t>
  </si>
  <si>
    <t>PROJEKCIJA 2029.</t>
  </si>
  <si>
    <t>Izvor 5.0.12112</t>
  </si>
  <si>
    <t>Aktivnost C021501T150103</t>
  </si>
  <si>
    <t>EU PROJEKTI OŠ</t>
  </si>
  <si>
    <t>Izvor 5.1.0001</t>
  </si>
  <si>
    <t>PROGRAMI UNIJE</t>
  </si>
  <si>
    <t>Preneseni rezultat</t>
  </si>
  <si>
    <t>Aktivnost C021501K150101</t>
  </si>
  <si>
    <t>Plan 2026.</t>
  </si>
  <si>
    <t>Plan za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</si>
</sst>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FFFFFF"/>
      <name val="Arial"/>
      <family val="2"/>
      <charset val="238"/>
    </font>
    <font>
      <i/>
      <sz val="7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7"/>
      <name val="Arial"/>
      <family val="2"/>
      <charset val="238"/>
    </font>
    <font>
      <b/>
      <sz val="8"/>
      <color indexed="8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rgb="FF60497A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C4D79B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17" fillId="0" borderId="0" xfId="0" quotePrefix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19" fillId="5" borderId="6" xfId="0" applyFont="1" applyFill="1" applyBorder="1" applyAlignment="1" applyProtection="1">
      <alignment horizontal="center" vertical="top" wrapText="1" readingOrder="1"/>
      <protection locked="0"/>
    </xf>
    <xf numFmtId="0" fontId="20" fillId="6" borderId="7" xfId="0" applyFont="1" applyFill="1" applyBorder="1" applyAlignment="1" applyProtection="1">
      <alignment vertical="top" wrapText="1" readingOrder="1"/>
      <protection locked="0"/>
    </xf>
    <xf numFmtId="0" fontId="20" fillId="6" borderId="8" xfId="0" applyFont="1" applyFill="1" applyBorder="1" applyAlignment="1" applyProtection="1">
      <alignment vertical="top" wrapText="1" readingOrder="1"/>
      <protection locked="0"/>
    </xf>
    <xf numFmtId="0" fontId="19" fillId="7" borderId="3" xfId="0" applyFont="1" applyFill="1" applyBorder="1" applyAlignment="1" applyProtection="1">
      <alignment vertical="top" wrapText="1" readingOrder="1"/>
      <protection locked="0"/>
    </xf>
    <xf numFmtId="0" fontId="19" fillId="7" borderId="1" xfId="0" applyFont="1" applyFill="1" applyBorder="1" applyAlignment="1" applyProtection="1">
      <alignment vertical="top" wrapText="1" readingOrder="1"/>
      <protection locked="0"/>
    </xf>
    <xf numFmtId="0" fontId="19" fillId="8" borderId="3" xfId="0" applyFont="1" applyFill="1" applyBorder="1" applyAlignment="1" applyProtection="1">
      <alignment vertical="top" wrapText="1" readingOrder="1"/>
      <protection locked="0"/>
    </xf>
    <xf numFmtId="0" fontId="19" fillId="8" borderId="1" xfId="0" applyFont="1" applyFill="1" applyBorder="1" applyAlignment="1" applyProtection="1">
      <alignment vertical="top" wrapText="1" readingOrder="1"/>
      <protection locked="0"/>
    </xf>
    <xf numFmtId="0" fontId="21" fillId="9" borderId="3" xfId="0" applyFont="1" applyFill="1" applyBorder="1" applyAlignment="1" applyProtection="1">
      <alignment vertical="top" wrapText="1" readingOrder="1"/>
      <protection locked="0"/>
    </xf>
    <xf numFmtId="0" fontId="21" fillId="9" borderId="1" xfId="0" applyFont="1" applyFill="1" applyBorder="1" applyAlignment="1" applyProtection="1">
      <alignment vertical="top" wrapText="1" readingOrder="1"/>
      <protection locked="0"/>
    </xf>
    <xf numFmtId="0" fontId="22" fillId="10" borderId="3" xfId="0" applyFont="1" applyFill="1" applyBorder="1" applyAlignment="1" applyProtection="1">
      <alignment vertical="top" wrapText="1" readingOrder="1"/>
      <protection locked="0"/>
    </xf>
    <xf numFmtId="0" fontId="22" fillId="10" borderId="1" xfId="0" applyFont="1" applyFill="1" applyBorder="1" applyAlignment="1" applyProtection="1">
      <alignment vertical="top" wrapText="1" readingOrder="1"/>
      <protection locked="0"/>
    </xf>
    <xf numFmtId="0" fontId="22" fillId="10" borderId="1" xfId="0" applyFont="1" applyFill="1" applyBorder="1" applyAlignment="1" applyProtection="1">
      <alignment horizontal="left" vertical="top" wrapText="1" readingOrder="1"/>
      <protection locked="0"/>
    </xf>
    <xf numFmtId="0" fontId="23" fillId="9" borderId="1" xfId="0" applyFont="1" applyFill="1" applyBorder="1" applyAlignment="1" applyProtection="1">
      <alignment vertical="top" wrapText="1" readingOrder="1"/>
      <protection locked="0"/>
    </xf>
    <xf numFmtId="0" fontId="19" fillId="11" borderId="3" xfId="0" applyFont="1" applyFill="1" applyBorder="1" applyAlignment="1" applyProtection="1">
      <alignment vertical="top" wrapText="1" readingOrder="1"/>
      <protection locked="0"/>
    </xf>
    <xf numFmtId="0" fontId="19" fillId="11" borderId="1" xfId="0" applyFont="1" applyFill="1" applyBorder="1" applyAlignment="1" applyProtection="1">
      <alignment vertical="top" wrapText="1" readingOrder="1"/>
      <protection locked="0"/>
    </xf>
    <xf numFmtId="0" fontId="21" fillId="9" borderId="8" xfId="0" applyFont="1" applyFill="1" applyBorder="1" applyAlignment="1" applyProtection="1">
      <alignment vertical="top" wrapText="1" readingOrder="1"/>
      <protection locked="0"/>
    </xf>
    <xf numFmtId="0" fontId="21" fillId="9" borderId="9" xfId="0" applyFont="1" applyFill="1" applyBorder="1" applyAlignment="1" applyProtection="1">
      <alignment vertical="top" wrapText="1" readingOrder="1"/>
      <protection locked="0"/>
    </xf>
    <xf numFmtId="0" fontId="21" fillId="9" borderId="10" xfId="0" applyFont="1" applyFill="1" applyBorder="1" applyAlignment="1" applyProtection="1">
      <alignment vertical="top" wrapText="1" readingOrder="1"/>
      <protection locked="0"/>
    </xf>
    <xf numFmtId="0" fontId="22" fillId="10" borderId="9" xfId="0" applyFont="1" applyFill="1" applyBorder="1" applyAlignment="1" applyProtection="1">
      <alignment vertical="top" wrapText="1" readingOrder="1"/>
      <protection locked="0"/>
    </xf>
    <xf numFmtId="0" fontId="8" fillId="2" borderId="0" xfId="0" quotePrefix="1" applyFont="1" applyFill="1" applyAlignment="1">
      <alignment horizontal="left" vertical="center"/>
    </xf>
    <xf numFmtId="2" fontId="2" fillId="0" borderId="0" xfId="0" applyNumberFormat="1" applyFont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right"/>
    </xf>
    <xf numFmtId="2" fontId="6" fillId="0" borderId="3" xfId="0" applyNumberFormat="1" applyFont="1" applyBorder="1" applyAlignment="1">
      <alignment horizontal="right"/>
    </xf>
    <xf numFmtId="2" fontId="6" fillId="3" borderId="3" xfId="0" applyNumberFormat="1" applyFont="1" applyFill="1" applyBorder="1" applyAlignment="1">
      <alignment horizontal="right" wrapText="1"/>
    </xf>
    <xf numFmtId="2" fontId="4" fillId="0" borderId="0" xfId="0" applyNumberFormat="1" applyFont="1" applyAlignment="1">
      <alignment horizontal="center" vertical="center" wrapText="1"/>
    </xf>
    <xf numFmtId="2" fontId="11" fillId="0" borderId="0" xfId="0" applyNumberFormat="1" applyFont="1" applyAlignment="1">
      <alignment wrapText="1"/>
    </xf>
    <xf numFmtId="2" fontId="16" fillId="0" borderId="0" xfId="0" applyNumberFormat="1" applyFont="1" applyAlignment="1">
      <alignment wrapText="1"/>
    </xf>
    <xf numFmtId="2" fontId="18" fillId="0" borderId="0" xfId="0" applyNumberFormat="1" applyFont="1" applyAlignment="1">
      <alignment horizontal="center" vertical="center" wrapText="1"/>
    </xf>
    <xf numFmtId="2" fontId="0" fillId="0" borderId="0" xfId="0" applyNumberFormat="1"/>
    <xf numFmtId="2" fontId="3" fillId="0" borderId="0" xfId="0" applyNumberFormat="1" applyFont="1"/>
    <xf numFmtId="2" fontId="7" fillId="0" borderId="0" xfId="0" applyNumberFormat="1" applyFont="1"/>
    <xf numFmtId="2" fontId="3" fillId="0" borderId="0" xfId="0" applyNumberFormat="1" applyFont="1" applyAlignment="1">
      <alignment vertical="center" wrapText="1"/>
    </xf>
    <xf numFmtId="2" fontId="14" fillId="0" borderId="5" xfId="0" applyNumberFormat="1" applyFont="1" applyBorder="1" applyAlignment="1">
      <alignment horizontal="right" vertical="center"/>
    </xf>
    <xf numFmtId="2" fontId="6" fillId="0" borderId="3" xfId="0" applyNumberFormat="1" applyFont="1" applyBorder="1" applyAlignment="1">
      <alignment horizontal="center"/>
    </xf>
    <xf numFmtId="2" fontId="6" fillId="3" borderId="3" xfId="0" applyNumberFormat="1" applyFont="1" applyFill="1" applyBorder="1" applyAlignment="1">
      <alignment horizontal="center"/>
    </xf>
    <xf numFmtId="2" fontId="11" fillId="0" borderId="0" xfId="0" applyNumberFormat="1" applyFont="1" applyAlignment="1">
      <alignment horizontal="center" wrapText="1"/>
    </xf>
    <xf numFmtId="2" fontId="9" fillId="4" borderId="1" xfId="0" quotePrefix="1" applyNumberFormat="1" applyFont="1" applyFill="1" applyBorder="1" applyAlignment="1">
      <alignment horizontal="center"/>
    </xf>
    <xf numFmtId="2" fontId="9" fillId="3" borderId="1" xfId="0" quotePrefix="1" applyNumberFormat="1" applyFont="1" applyFill="1" applyBorder="1" applyAlignment="1">
      <alignment horizontal="center"/>
    </xf>
    <xf numFmtId="2" fontId="16" fillId="0" borderId="0" xfId="0" applyNumberFormat="1" applyFont="1" applyAlignment="1">
      <alignment horizontal="center" wrapText="1"/>
    </xf>
    <xf numFmtId="2" fontId="6" fillId="3" borderId="1" xfId="0" quotePrefix="1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6" fillId="0" borderId="3" xfId="0" applyNumberFormat="1" applyFont="1" applyBorder="1" applyAlignment="1">
      <alignment horizontal="center" wrapText="1"/>
    </xf>
    <xf numFmtId="2" fontId="9" fillId="4" borderId="3" xfId="0" applyNumberFormat="1" applyFont="1" applyFill="1" applyBorder="1" applyAlignment="1">
      <alignment horizontal="center" wrapText="1"/>
    </xf>
    <xf numFmtId="2" fontId="9" fillId="3" borderId="3" xfId="0" quotePrefix="1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4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4" fontId="9" fillId="2" borderId="3" xfId="0" quotePrefix="1" applyNumberFormat="1" applyFont="1" applyFill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 wrapText="1"/>
    </xf>
    <xf numFmtId="4" fontId="3" fillId="2" borderId="0" xfId="0" applyNumberFormat="1" applyFont="1" applyFill="1" applyAlignment="1">
      <alignment horizontal="center"/>
    </xf>
    <xf numFmtId="4" fontId="7" fillId="2" borderId="3" xfId="0" quotePrefix="1" applyNumberFormat="1" applyFont="1" applyFill="1" applyBorder="1" applyAlignment="1">
      <alignment horizontal="center" vertical="center"/>
    </xf>
    <xf numFmtId="4" fontId="7" fillId="2" borderId="3" xfId="0" quotePrefix="1" applyNumberFormat="1" applyFont="1" applyFill="1" applyBorder="1" applyAlignment="1">
      <alignment horizontal="center" vertical="center" wrapText="1"/>
    </xf>
    <xf numFmtId="4" fontId="7" fillId="2" borderId="0" xfId="0" quotePrefix="1" applyNumberFormat="1" applyFont="1" applyFill="1" applyAlignment="1">
      <alignment horizontal="center" vertical="center"/>
    </xf>
    <xf numFmtId="4" fontId="6" fillId="2" borderId="3" xfId="0" applyNumberFormat="1" applyFont="1" applyFill="1" applyBorder="1" applyAlignment="1">
      <alignment vertical="center"/>
    </xf>
    <xf numFmtId="4" fontId="3" fillId="2" borderId="3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3" xfId="0" quotePrefix="1" applyFont="1" applyFill="1" applyBorder="1" applyAlignment="1">
      <alignment vertical="center" wrapText="1"/>
    </xf>
    <xf numFmtId="4" fontId="24" fillId="0" borderId="0" xfId="0" applyNumberFormat="1" applyFont="1" applyAlignment="1">
      <alignment horizontal="right" vertical="center" wrapText="1"/>
    </xf>
    <xf numFmtId="4" fontId="24" fillId="0" borderId="0" xfId="0" applyNumberFormat="1" applyFont="1" applyAlignment="1">
      <alignment horizontal="center" vertical="center" wrapText="1"/>
    </xf>
    <xf numFmtId="4" fontId="19" fillId="5" borderId="6" xfId="0" applyNumberFormat="1" applyFont="1" applyFill="1" applyBorder="1" applyAlignment="1" applyProtection="1">
      <alignment horizontal="center" vertical="top" wrapText="1"/>
      <protection locked="0"/>
    </xf>
    <xf numFmtId="4" fontId="19" fillId="5" borderId="6" xfId="0" applyNumberFormat="1" applyFont="1" applyFill="1" applyBorder="1" applyAlignment="1" applyProtection="1">
      <alignment horizontal="center" vertical="top" wrapText="1" readingOrder="1"/>
      <protection locked="0"/>
    </xf>
    <xf numFmtId="4" fontId="19" fillId="5" borderId="3" xfId="0" applyNumberFormat="1" applyFont="1" applyFill="1" applyBorder="1" applyAlignment="1" applyProtection="1">
      <alignment horizontal="center" vertical="top" wrapText="1" readingOrder="1"/>
      <protection locked="0"/>
    </xf>
    <xf numFmtId="4" fontId="20" fillId="6" borderId="7" xfId="0" applyNumberFormat="1" applyFont="1" applyFill="1" applyBorder="1" applyAlignment="1" applyProtection="1">
      <alignment horizontal="right" vertical="top" wrapText="1" readingOrder="1"/>
      <protection locked="0"/>
    </xf>
    <xf numFmtId="4" fontId="19" fillId="7" borderId="3" xfId="0" applyNumberFormat="1" applyFont="1" applyFill="1" applyBorder="1" applyAlignment="1" applyProtection="1">
      <alignment horizontal="right" vertical="top" wrapText="1"/>
      <protection locked="0"/>
    </xf>
    <xf numFmtId="4" fontId="19" fillId="7" borderId="3" xfId="0" applyNumberFormat="1" applyFont="1" applyFill="1" applyBorder="1" applyAlignment="1" applyProtection="1">
      <alignment horizontal="right" vertical="top" wrapText="1" readingOrder="1"/>
      <protection locked="0"/>
    </xf>
    <xf numFmtId="4" fontId="19" fillId="8" borderId="3" xfId="0" applyNumberFormat="1" applyFont="1" applyFill="1" applyBorder="1" applyAlignment="1" applyProtection="1">
      <alignment horizontal="right" vertical="top" wrapText="1"/>
      <protection locked="0"/>
    </xf>
    <xf numFmtId="4" fontId="19" fillId="8" borderId="3" xfId="0" applyNumberFormat="1" applyFont="1" applyFill="1" applyBorder="1" applyAlignment="1" applyProtection="1">
      <alignment horizontal="right" vertical="top" wrapText="1" readingOrder="1"/>
      <protection locked="0"/>
    </xf>
    <xf numFmtId="4" fontId="25" fillId="9" borderId="3" xfId="0" applyNumberFormat="1" applyFont="1" applyFill="1" applyBorder="1" applyAlignment="1" applyProtection="1">
      <alignment horizontal="right" vertical="top" wrapText="1"/>
      <protection locked="0"/>
    </xf>
    <xf numFmtId="4" fontId="25" fillId="9" borderId="3" xfId="0" applyNumberFormat="1" applyFont="1" applyFill="1" applyBorder="1" applyAlignment="1" applyProtection="1">
      <alignment horizontal="right" vertical="top" wrapText="1" readingOrder="1"/>
      <protection locked="0"/>
    </xf>
    <xf numFmtId="4" fontId="22" fillId="10" borderId="1" xfId="0" applyNumberFormat="1" applyFont="1" applyFill="1" applyBorder="1" applyAlignment="1" applyProtection="1">
      <alignment horizontal="right" vertical="top" wrapText="1"/>
      <protection locked="0"/>
    </xf>
    <xf numFmtId="4" fontId="22" fillId="10" borderId="3" xfId="0" applyNumberFormat="1" applyFont="1" applyFill="1" applyBorder="1" applyAlignment="1" applyProtection="1">
      <alignment horizontal="right" vertical="top" wrapText="1" readingOrder="1"/>
      <protection locked="0"/>
    </xf>
    <xf numFmtId="4" fontId="22" fillId="10" borderId="1" xfId="0" applyNumberFormat="1" applyFont="1" applyFill="1" applyBorder="1" applyAlignment="1" applyProtection="1">
      <alignment horizontal="right" vertical="top" wrapText="1" readingOrder="1"/>
      <protection locked="0"/>
    </xf>
    <xf numFmtId="4" fontId="22" fillId="10" borderId="3" xfId="0" applyNumberFormat="1" applyFont="1" applyFill="1" applyBorder="1" applyAlignment="1" applyProtection="1">
      <alignment vertical="top" wrapText="1" readingOrder="1"/>
      <protection locked="0"/>
    </xf>
    <xf numFmtId="4" fontId="22" fillId="10" borderId="2" xfId="0" applyNumberFormat="1" applyFont="1" applyFill="1" applyBorder="1" applyAlignment="1" applyProtection="1">
      <alignment horizontal="right" vertical="top" wrapText="1" readingOrder="1"/>
      <protection locked="0"/>
    </xf>
    <xf numFmtId="4" fontId="25" fillId="10" borderId="3" xfId="0" applyNumberFormat="1" applyFont="1" applyFill="1" applyBorder="1" applyAlignment="1" applyProtection="1">
      <alignment horizontal="right" vertical="top" wrapText="1" readingOrder="1"/>
      <protection locked="0"/>
    </xf>
    <xf numFmtId="4" fontId="25" fillId="10" borderId="1" xfId="0" applyNumberFormat="1" applyFont="1" applyFill="1" applyBorder="1" applyAlignment="1" applyProtection="1">
      <alignment horizontal="right" vertical="top" wrapText="1" readingOrder="1"/>
      <protection locked="0"/>
    </xf>
    <xf numFmtId="4" fontId="19" fillId="11" borderId="3" xfId="0" applyNumberFormat="1" applyFont="1" applyFill="1" applyBorder="1" applyAlignment="1" applyProtection="1">
      <alignment horizontal="right" vertical="top" wrapText="1"/>
      <protection locked="0"/>
    </xf>
    <xf numFmtId="4" fontId="19" fillId="11" borderId="3" xfId="0" applyNumberFormat="1" applyFont="1" applyFill="1" applyBorder="1" applyAlignment="1" applyProtection="1">
      <alignment horizontal="right" vertical="top" wrapText="1" readingOrder="1"/>
      <protection locked="0"/>
    </xf>
    <xf numFmtId="4" fontId="22" fillId="10" borderId="1" xfId="0" applyNumberFormat="1" applyFont="1" applyFill="1" applyBorder="1" applyAlignment="1" applyProtection="1">
      <alignment horizontal="left" vertical="top" wrapText="1" readingOrder="1"/>
      <protection locked="0"/>
    </xf>
    <xf numFmtId="4" fontId="22" fillId="10" borderId="3" xfId="0" applyNumberFormat="1" applyFont="1" applyFill="1" applyBorder="1" applyAlignment="1" applyProtection="1">
      <alignment horizontal="left" vertical="top" wrapText="1" readingOrder="1"/>
      <protection locked="0"/>
    </xf>
    <xf numFmtId="4" fontId="22" fillId="9" borderId="3" xfId="0" applyNumberFormat="1" applyFont="1" applyFill="1" applyBorder="1" applyAlignment="1" applyProtection="1">
      <alignment horizontal="right" vertical="top" wrapText="1"/>
      <protection locked="0"/>
    </xf>
    <xf numFmtId="4" fontId="22" fillId="9" borderId="3" xfId="0" applyNumberFormat="1" applyFont="1" applyFill="1" applyBorder="1" applyAlignment="1" applyProtection="1">
      <alignment horizontal="right" vertical="top" wrapText="1" readingOrder="1"/>
      <protection locked="0"/>
    </xf>
    <xf numFmtId="4" fontId="26" fillId="0" borderId="0" xfId="0" applyNumberFormat="1" applyFont="1" applyAlignment="1">
      <alignment horizontal="right"/>
    </xf>
    <xf numFmtId="4" fontId="26" fillId="0" borderId="0" xfId="0" applyNumberFormat="1" applyFont="1"/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 wrapText="1"/>
    </xf>
    <xf numFmtId="4" fontId="6" fillId="2" borderId="0" xfId="0" applyNumberFormat="1" applyFont="1" applyFill="1" applyBorder="1" applyAlignment="1">
      <alignment horizontal="center"/>
    </xf>
    <xf numFmtId="0" fontId="1" fillId="0" borderId="3" xfId="0" applyFont="1" applyBorder="1"/>
    <xf numFmtId="4" fontId="1" fillId="0" borderId="3" xfId="0" applyNumberFormat="1" applyFont="1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vertical="center" wrapText="1"/>
    </xf>
    <xf numFmtId="4" fontId="6" fillId="3" borderId="4" xfId="0" applyNumberFormat="1" applyFont="1" applyFill="1" applyBorder="1" applyAlignment="1">
      <alignment vertical="center" wrapText="1"/>
    </xf>
    <xf numFmtId="4" fontId="6" fillId="3" borderId="3" xfId="0" applyNumberFormat="1" applyFont="1" applyFill="1" applyBorder="1" applyAlignment="1">
      <alignment vertic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workbookViewId="0">
      <selection sqref="A1:J37"/>
    </sheetView>
  </sheetViews>
  <sheetFormatPr defaultRowHeight="15" x14ac:dyDescent="0.25"/>
  <cols>
    <col min="5" max="5" width="17.28515625" customWidth="1"/>
    <col min="6" max="6" width="17.28515625" style="82" customWidth="1"/>
    <col min="7" max="10" width="17.28515625" style="70" customWidth="1"/>
  </cols>
  <sheetData>
    <row r="1" spans="1:10" ht="42" customHeight="1" x14ac:dyDescent="0.25">
      <c r="A1" s="148" t="s">
        <v>178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0" ht="18" x14ac:dyDescent="0.25">
      <c r="A2" s="3"/>
      <c r="B2" s="3"/>
      <c r="C2" s="3"/>
      <c r="D2" s="3"/>
      <c r="E2" s="3"/>
      <c r="F2" s="60"/>
      <c r="G2" s="60"/>
      <c r="H2" s="60"/>
      <c r="I2" s="60"/>
      <c r="J2" s="60"/>
    </row>
    <row r="3" spans="1:10" ht="15.75" x14ac:dyDescent="0.25">
      <c r="A3" s="148" t="s">
        <v>18</v>
      </c>
      <c r="B3" s="148"/>
      <c r="C3" s="148"/>
      <c r="D3" s="148"/>
      <c r="E3" s="148"/>
      <c r="F3" s="148"/>
      <c r="G3" s="148"/>
      <c r="H3" s="148"/>
      <c r="I3" s="161"/>
      <c r="J3" s="161"/>
    </row>
    <row r="4" spans="1:10" ht="18" x14ac:dyDescent="0.25">
      <c r="A4" s="3"/>
      <c r="B4" s="3"/>
      <c r="C4" s="3"/>
      <c r="D4" s="3"/>
      <c r="E4" s="3"/>
      <c r="F4" s="60"/>
      <c r="G4" s="60"/>
      <c r="H4" s="60"/>
      <c r="I4" s="73"/>
      <c r="J4" s="73"/>
    </row>
    <row r="5" spans="1:10" ht="15.75" x14ac:dyDescent="0.25">
      <c r="A5" s="148" t="s">
        <v>23</v>
      </c>
      <c r="B5" s="149"/>
      <c r="C5" s="149"/>
      <c r="D5" s="149"/>
      <c r="E5" s="149"/>
      <c r="F5" s="149"/>
      <c r="G5" s="149"/>
      <c r="H5" s="149"/>
      <c r="I5" s="149"/>
      <c r="J5" s="149"/>
    </row>
    <row r="6" spans="1:10" ht="18" x14ac:dyDescent="0.25">
      <c r="A6" s="1"/>
      <c r="B6" s="2"/>
      <c r="C6" s="2"/>
      <c r="D6" s="2"/>
      <c r="E6" s="5"/>
      <c r="F6" s="61"/>
      <c r="G6" s="61"/>
      <c r="H6" s="61"/>
      <c r="I6" s="61"/>
      <c r="J6" s="74" t="s">
        <v>29</v>
      </c>
    </row>
    <row r="7" spans="1:10" ht="38.25" x14ac:dyDescent="0.25">
      <c r="A7" s="19"/>
      <c r="B7" s="20"/>
      <c r="C7" s="20"/>
      <c r="D7" s="21"/>
      <c r="E7" s="22"/>
      <c r="F7" s="62" t="s">
        <v>174</v>
      </c>
      <c r="G7" s="62" t="s">
        <v>177</v>
      </c>
      <c r="H7" s="62" t="s">
        <v>175</v>
      </c>
      <c r="I7" s="62" t="s">
        <v>129</v>
      </c>
      <c r="J7" s="62" t="s">
        <v>176</v>
      </c>
    </row>
    <row r="8" spans="1:10" x14ac:dyDescent="0.25">
      <c r="A8" s="153" t="s">
        <v>0</v>
      </c>
      <c r="B8" s="147"/>
      <c r="C8" s="147"/>
      <c r="D8" s="147"/>
      <c r="E8" s="162"/>
      <c r="F8" s="63">
        <f>SUM(F9:F10)</f>
        <v>2216803.27</v>
      </c>
      <c r="G8" s="63">
        <f>SUM(G9:G10)</f>
        <v>2343076</v>
      </c>
      <c r="H8" s="63">
        <f>H9+H10</f>
        <v>2363879</v>
      </c>
      <c r="I8" s="63">
        <f>I9+I10</f>
        <v>2344479</v>
      </c>
      <c r="J8" s="63">
        <f>J9+J10</f>
        <v>2344479</v>
      </c>
    </row>
    <row r="9" spans="1:10" x14ac:dyDescent="0.25">
      <c r="A9" s="163" t="s">
        <v>30</v>
      </c>
      <c r="B9" s="164"/>
      <c r="C9" s="164"/>
      <c r="D9" s="164"/>
      <c r="E9" s="160"/>
      <c r="F9" s="64">
        <v>2216629.83</v>
      </c>
      <c r="G9" s="64">
        <v>2343076</v>
      </c>
      <c r="H9" s="64">
        <v>2363879</v>
      </c>
      <c r="I9" s="64">
        <v>2344479</v>
      </c>
      <c r="J9" s="64">
        <v>2344479</v>
      </c>
    </row>
    <row r="10" spans="1:10" x14ac:dyDescent="0.25">
      <c r="A10" s="159" t="s">
        <v>31</v>
      </c>
      <c r="B10" s="160"/>
      <c r="C10" s="160"/>
      <c r="D10" s="160"/>
      <c r="E10" s="160"/>
      <c r="F10" s="64">
        <v>173.44</v>
      </c>
      <c r="G10" s="64">
        <v>0</v>
      </c>
      <c r="H10" s="64">
        <v>0</v>
      </c>
      <c r="I10" s="64">
        <v>0</v>
      </c>
      <c r="J10" s="64">
        <v>0</v>
      </c>
    </row>
    <row r="11" spans="1:10" x14ac:dyDescent="0.25">
      <c r="A11" s="23" t="s">
        <v>1</v>
      </c>
      <c r="B11" s="31"/>
      <c r="C11" s="31"/>
      <c r="D11" s="31"/>
      <c r="E11" s="31"/>
      <c r="F11" s="63">
        <f>SUM(F12:F13)</f>
        <v>2336933.96</v>
      </c>
      <c r="G11" s="63">
        <f>SUM(G12:G13)</f>
        <v>2345076</v>
      </c>
      <c r="H11" s="63">
        <f t="shared" ref="H11:I11" si="0">H12+H13</f>
        <v>2358479</v>
      </c>
      <c r="I11" s="63">
        <f t="shared" si="0"/>
        <v>2344479</v>
      </c>
      <c r="J11" s="63">
        <f t="shared" ref="J11" si="1">J12+J13</f>
        <v>2344479</v>
      </c>
    </row>
    <row r="12" spans="1:10" x14ac:dyDescent="0.25">
      <c r="A12" s="165" t="s">
        <v>32</v>
      </c>
      <c r="B12" s="164"/>
      <c r="C12" s="164"/>
      <c r="D12" s="164"/>
      <c r="E12" s="164"/>
      <c r="F12" s="64">
        <v>2312815.12</v>
      </c>
      <c r="G12" s="64">
        <v>2325176</v>
      </c>
      <c r="H12" s="64">
        <v>2322739</v>
      </c>
      <c r="I12" s="64">
        <v>2308739</v>
      </c>
      <c r="J12" s="64">
        <v>2308739</v>
      </c>
    </row>
    <row r="13" spans="1:10" x14ac:dyDescent="0.25">
      <c r="A13" s="159" t="s">
        <v>33</v>
      </c>
      <c r="B13" s="160"/>
      <c r="C13" s="160"/>
      <c r="D13" s="160"/>
      <c r="E13" s="160"/>
      <c r="F13" s="64">
        <v>24118.84</v>
      </c>
      <c r="G13" s="64">
        <v>19900</v>
      </c>
      <c r="H13" s="64">
        <v>35740</v>
      </c>
      <c r="I13" s="64">
        <v>35740</v>
      </c>
      <c r="J13" s="64">
        <v>35740</v>
      </c>
    </row>
    <row r="14" spans="1:10" x14ac:dyDescent="0.25">
      <c r="A14" s="146" t="s">
        <v>50</v>
      </c>
      <c r="B14" s="147"/>
      <c r="C14" s="147"/>
      <c r="D14" s="147"/>
      <c r="E14" s="147"/>
      <c r="F14" s="65">
        <f>F8-F11</f>
        <v>-120130.68999999994</v>
      </c>
      <c r="G14" s="65">
        <f>G8-G11</f>
        <v>-2000</v>
      </c>
      <c r="H14" s="63">
        <f t="shared" ref="H14:J14" si="2">H8-H11</f>
        <v>5400</v>
      </c>
      <c r="I14" s="63">
        <f t="shared" si="2"/>
        <v>0</v>
      </c>
      <c r="J14" s="63">
        <f t="shared" si="2"/>
        <v>0</v>
      </c>
    </row>
    <row r="15" spans="1:10" ht="18" x14ac:dyDescent="0.25">
      <c r="A15" s="3"/>
      <c r="B15" s="15"/>
      <c r="C15" s="15"/>
      <c r="D15" s="15"/>
      <c r="E15" s="15"/>
      <c r="F15" s="66"/>
      <c r="G15" s="66"/>
      <c r="H15" s="71"/>
      <c r="I15" s="71"/>
      <c r="J15" s="71"/>
    </row>
    <row r="16" spans="1:10" ht="15.75" x14ac:dyDescent="0.25">
      <c r="A16" s="148" t="s">
        <v>24</v>
      </c>
      <c r="B16" s="149"/>
      <c r="C16" s="149"/>
      <c r="D16" s="149"/>
      <c r="E16" s="149"/>
      <c r="F16" s="149"/>
      <c r="G16" s="149"/>
      <c r="H16" s="149"/>
      <c r="I16" s="149"/>
      <c r="J16" s="149"/>
    </row>
    <row r="17" spans="1:10" ht="18" x14ac:dyDescent="0.25">
      <c r="A17" s="3"/>
      <c r="B17" s="15"/>
      <c r="C17" s="15"/>
      <c r="D17" s="15"/>
      <c r="E17" s="15"/>
      <c r="F17" s="66"/>
      <c r="G17" s="66"/>
      <c r="H17" s="71"/>
      <c r="I17" s="71"/>
      <c r="J17" s="71"/>
    </row>
    <row r="18" spans="1:10" ht="38.25" x14ac:dyDescent="0.25">
      <c r="A18" s="19"/>
      <c r="B18" s="20"/>
      <c r="C18" s="20"/>
      <c r="D18" s="21"/>
      <c r="E18" s="22"/>
      <c r="F18" s="62" t="s">
        <v>174</v>
      </c>
      <c r="G18" s="62" t="s">
        <v>177</v>
      </c>
      <c r="H18" s="62" t="s">
        <v>175</v>
      </c>
      <c r="I18" s="62" t="s">
        <v>129</v>
      </c>
      <c r="J18" s="62" t="s">
        <v>176</v>
      </c>
    </row>
    <row r="19" spans="1:10" x14ac:dyDescent="0.25">
      <c r="A19" s="159" t="s">
        <v>34</v>
      </c>
      <c r="B19" s="160"/>
      <c r="C19" s="160"/>
      <c r="D19" s="160"/>
      <c r="E19" s="160"/>
      <c r="F19" s="75"/>
      <c r="G19" s="75"/>
      <c r="H19" s="75"/>
      <c r="I19" s="75"/>
      <c r="J19" s="83"/>
    </row>
    <row r="20" spans="1:10" x14ac:dyDescent="0.25">
      <c r="A20" s="159" t="s">
        <v>35</v>
      </c>
      <c r="B20" s="160"/>
      <c r="C20" s="160"/>
      <c r="D20" s="160"/>
      <c r="E20" s="160"/>
      <c r="F20" s="75"/>
      <c r="G20" s="75"/>
      <c r="H20" s="75"/>
      <c r="I20" s="75"/>
      <c r="J20" s="83"/>
    </row>
    <row r="21" spans="1:10" x14ac:dyDescent="0.25">
      <c r="A21" s="146" t="s">
        <v>2</v>
      </c>
      <c r="B21" s="147"/>
      <c r="C21" s="147"/>
      <c r="D21" s="147"/>
      <c r="E21" s="147"/>
      <c r="F21" s="76">
        <f>F19-F20</f>
        <v>0</v>
      </c>
      <c r="G21" s="76">
        <f t="shared" ref="G21:J21" si="3">G19-G20</f>
        <v>0</v>
      </c>
      <c r="H21" s="76">
        <f t="shared" si="3"/>
        <v>0</v>
      </c>
      <c r="I21" s="76">
        <f t="shared" si="3"/>
        <v>0</v>
      </c>
      <c r="J21" s="76">
        <f t="shared" si="3"/>
        <v>0</v>
      </c>
    </row>
    <row r="22" spans="1:10" x14ac:dyDescent="0.25">
      <c r="A22" s="146" t="s">
        <v>51</v>
      </c>
      <c r="B22" s="147"/>
      <c r="C22" s="147"/>
      <c r="D22" s="147"/>
      <c r="E22" s="147"/>
      <c r="F22" s="76">
        <f>F14+F21</f>
        <v>-120130.68999999994</v>
      </c>
      <c r="G22" s="76">
        <v>-2000</v>
      </c>
      <c r="H22" s="76">
        <f t="shared" ref="H22:J22" si="4">H14+H21</f>
        <v>5400</v>
      </c>
      <c r="I22" s="76">
        <f t="shared" si="4"/>
        <v>0</v>
      </c>
      <c r="J22" s="76">
        <f t="shared" si="4"/>
        <v>0</v>
      </c>
    </row>
    <row r="23" spans="1:10" ht="18" x14ac:dyDescent="0.25">
      <c r="A23" s="14"/>
      <c r="B23" s="15"/>
      <c r="C23" s="15"/>
      <c r="D23" s="15"/>
      <c r="E23" s="15"/>
      <c r="F23" s="66"/>
      <c r="G23" s="66"/>
      <c r="H23" s="71"/>
      <c r="I23" s="71"/>
      <c r="J23" s="71"/>
    </row>
    <row r="24" spans="1:10" ht="15.75" x14ac:dyDescent="0.25">
      <c r="A24" s="148" t="s">
        <v>52</v>
      </c>
      <c r="B24" s="149"/>
      <c r="C24" s="149"/>
      <c r="D24" s="149"/>
      <c r="E24" s="149"/>
      <c r="F24" s="149"/>
      <c r="G24" s="149"/>
      <c r="H24" s="149"/>
      <c r="I24" s="149"/>
      <c r="J24" s="149"/>
    </row>
    <row r="25" spans="1:10" ht="15.75" x14ac:dyDescent="0.25">
      <c r="A25" s="29"/>
      <c r="B25" s="30"/>
      <c r="C25" s="30"/>
      <c r="D25" s="30"/>
      <c r="E25" s="30"/>
      <c r="F25" s="77"/>
      <c r="G25" s="67"/>
      <c r="H25" s="67"/>
      <c r="I25" s="67"/>
      <c r="J25" s="67"/>
    </row>
    <row r="26" spans="1:10" ht="38.25" x14ac:dyDescent="0.25">
      <c r="A26" s="19"/>
      <c r="B26" s="20"/>
      <c r="C26" s="20"/>
      <c r="D26" s="21"/>
      <c r="E26" s="22"/>
      <c r="F26" s="62" t="s">
        <v>174</v>
      </c>
      <c r="G26" s="62" t="s">
        <v>177</v>
      </c>
      <c r="H26" s="62" t="s">
        <v>175</v>
      </c>
      <c r="I26" s="62" t="s">
        <v>129</v>
      </c>
      <c r="J26" s="62" t="s">
        <v>176</v>
      </c>
    </row>
    <row r="27" spans="1:10" ht="15" customHeight="1" x14ac:dyDescent="0.25">
      <c r="A27" s="150" t="s">
        <v>53</v>
      </c>
      <c r="B27" s="151"/>
      <c r="C27" s="151"/>
      <c r="D27" s="151"/>
      <c r="E27" s="152"/>
      <c r="F27" s="78">
        <v>5294</v>
      </c>
      <c r="G27" s="78">
        <v>2000</v>
      </c>
      <c r="H27" s="78">
        <v>-5400</v>
      </c>
      <c r="I27" s="78">
        <v>0</v>
      </c>
      <c r="J27" s="84">
        <v>0</v>
      </c>
    </row>
    <row r="28" spans="1:10" ht="15" customHeight="1" x14ac:dyDescent="0.25">
      <c r="A28" s="146" t="s">
        <v>54</v>
      </c>
      <c r="B28" s="147"/>
      <c r="C28" s="147"/>
      <c r="D28" s="147"/>
      <c r="E28" s="147"/>
      <c r="F28" s="79"/>
      <c r="G28" s="79"/>
      <c r="H28" s="79">
        <f t="shared" ref="H28:J28" si="5">H22+H27</f>
        <v>0</v>
      </c>
      <c r="I28" s="79">
        <f t="shared" si="5"/>
        <v>0</v>
      </c>
      <c r="J28" s="85">
        <f t="shared" si="5"/>
        <v>0</v>
      </c>
    </row>
    <row r="29" spans="1:10" ht="45" customHeight="1" x14ac:dyDescent="0.25">
      <c r="A29" s="153" t="s">
        <v>55</v>
      </c>
      <c r="B29" s="154"/>
      <c r="C29" s="154"/>
      <c r="D29" s="154"/>
      <c r="E29" s="155"/>
      <c r="F29" s="79">
        <v>0</v>
      </c>
      <c r="G29" s="79">
        <f t="shared" ref="G29:J29" si="6">G14+G21+G27-G28</f>
        <v>0</v>
      </c>
      <c r="H29" s="79">
        <v>0</v>
      </c>
      <c r="I29" s="79">
        <f t="shared" si="6"/>
        <v>0</v>
      </c>
      <c r="J29" s="79">
        <f t="shared" si="6"/>
        <v>0</v>
      </c>
    </row>
    <row r="30" spans="1:10" ht="15.75" x14ac:dyDescent="0.25">
      <c r="A30" s="32"/>
      <c r="B30" s="33"/>
      <c r="C30" s="33"/>
      <c r="D30" s="33"/>
      <c r="E30" s="33"/>
      <c r="F30" s="80"/>
      <c r="G30" s="68"/>
      <c r="H30" s="68"/>
      <c r="I30" s="68"/>
      <c r="J30" s="68"/>
    </row>
    <row r="31" spans="1:10" ht="15.75" x14ac:dyDescent="0.25">
      <c r="A31" s="156" t="s">
        <v>49</v>
      </c>
      <c r="B31" s="156"/>
      <c r="C31" s="156"/>
      <c r="D31" s="156"/>
      <c r="E31" s="156"/>
      <c r="F31" s="156"/>
      <c r="G31" s="156"/>
      <c r="H31" s="156"/>
      <c r="I31" s="156"/>
      <c r="J31" s="156"/>
    </row>
    <row r="32" spans="1:10" ht="18" x14ac:dyDescent="0.25">
      <c r="A32" s="34"/>
      <c r="B32" s="35"/>
      <c r="C32" s="35"/>
      <c r="D32" s="35"/>
      <c r="E32" s="35"/>
      <c r="F32" s="69"/>
      <c r="G32" s="69"/>
      <c r="H32" s="72"/>
      <c r="I32" s="72"/>
      <c r="J32" s="72"/>
    </row>
    <row r="33" spans="1:10" ht="38.25" x14ac:dyDescent="0.25">
      <c r="A33" s="36"/>
      <c r="B33" s="37"/>
      <c r="C33" s="37"/>
      <c r="D33" s="38"/>
      <c r="E33" s="39"/>
      <c r="F33" s="62" t="s">
        <v>174</v>
      </c>
      <c r="G33" s="62" t="s">
        <v>177</v>
      </c>
      <c r="H33" s="62" t="s">
        <v>175</v>
      </c>
      <c r="I33" s="62" t="s">
        <v>129</v>
      </c>
      <c r="J33" s="62" t="s">
        <v>176</v>
      </c>
    </row>
    <row r="34" spans="1:10" x14ac:dyDescent="0.25">
      <c r="A34" s="150" t="s">
        <v>53</v>
      </c>
      <c r="B34" s="151"/>
      <c r="C34" s="151"/>
      <c r="D34" s="151"/>
      <c r="E34" s="152"/>
      <c r="F34" s="78">
        <v>5294</v>
      </c>
      <c r="G34" s="78">
        <v>2000</v>
      </c>
      <c r="H34" s="78">
        <v>-5400</v>
      </c>
      <c r="I34" s="78">
        <f>H37</f>
        <v>0</v>
      </c>
      <c r="J34" s="84">
        <f>I37</f>
        <v>0</v>
      </c>
    </row>
    <row r="35" spans="1:10" ht="28.5" customHeight="1" x14ac:dyDescent="0.25">
      <c r="A35" s="150" t="s">
        <v>56</v>
      </c>
      <c r="B35" s="151"/>
      <c r="C35" s="151"/>
      <c r="D35" s="151"/>
      <c r="E35" s="152"/>
      <c r="F35" s="78">
        <v>5294</v>
      </c>
      <c r="G35" s="78">
        <v>2000</v>
      </c>
      <c r="H35" s="78">
        <v>-5400</v>
      </c>
      <c r="I35" s="78">
        <v>0</v>
      </c>
      <c r="J35" s="84">
        <v>0</v>
      </c>
    </row>
    <row r="36" spans="1:10" x14ac:dyDescent="0.25">
      <c r="A36" s="150" t="s">
        <v>57</v>
      </c>
      <c r="B36" s="157"/>
      <c r="C36" s="157"/>
      <c r="D36" s="157"/>
      <c r="E36" s="158"/>
      <c r="F36" s="78">
        <v>-120130.69</v>
      </c>
      <c r="G36" s="78">
        <v>0</v>
      </c>
      <c r="H36" s="78">
        <v>0</v>
      </c>
      <c r="I36" s="78">
        <v>0</v>
      </c>
      <c r="J36" s="84">
        <v>0</v>
      </c>
    </row>
    <row r="37" spans="1:10" ht="15" customHeight="1" x14ac:dyDescent="0.25">
      <c r="A37" s="146" t="s">
        <v>54</v>
      </c>
      <c r="B37" s="147"/>
      <c r="C37" s="147"/>
      <c r="D37" s="147"/>
      <c r="E37" s="147"/>
      <c r="F37" s="81">
        <f t="shared" ref="F37:J37" si="7">SUM(F34-F35+F36)</f>
        <v>-120130.69</v>
      </c>
      <c r="G37" s="81">
        <f t="shared" si="7"/>
        <v>0</v>
      </c>
      <c r="H37" s="81">
        <f t="shared" si="7"/>
        <v>0</v>
      </c>
      <c r="I37" s="81">
        <f t="shared" si="7"/>
        <v>0</v>
      </c>
      <c r="J37" s="81">
        <f t="shared" si="7"/>
        <v>0</v>
      </c>
    </row>
    <row r="38" spans="1:10" ht="17.25" customHeight="1" x14ac:dyDescent="0.25"/>
    <row r="39" spans="1:10" x14ac:dyDescent="0.25">
      <c r="A39" s="144"/>
      <c r="B39" s="145"/>
      <c r="C39" s="145"/>
      <c r="D39" s="145"/>
      <c r="E39" s="145"/>
      <c r="F39" s="145"/>
      <c r="G39" s="145"/>
      <c r="H39" s="145"/>
      <c r="I39" s="145"/>
      <c r="J39" s="145"/>
    </row>
    <row r="40" spans="1:10" ht="9" customHeight="1" x14ac:dyDescent="0.25"/>
  </sheetData>
  <mergeCells count="24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4"/>
  <sheetViews>
    <sheetView workbookViewId="0">
      <selection sqref="A1:H34"/>
    </sheetView>
  </sheetViews>
  <sheetFormatPr defaultRowHeight="15" x14ac:dyDescent="0.25"/>
  <cols>
    <col min="1" max="1" width="3.85546875" customWidth="1"/>
    <col min="2" max="2" width="5" customWidth="1"/>
    <col min="3" max="3" width="33.140625" customWidth="1"/>
    <col min="4" max="4" width="15" style="86" customWidth="1"/>
    <col min="5" max="8" width="15.85546875" style="86" customWidth="1"/>
    <col min="13" max="15" width="9.140625" customWidth="1"/>
  </cols>
  <sheetData>
    <row r="1" spans="1:8" ht="42" customHeight="1" x14ac:dyDescent="0.25">
      <c r="A1" s="148" t="s">
        <v>178</v>
      </c>
      <c r="B1" s="148"/>
      <c r="C1" s="148"/>
      <c r="D1" s="148"/>
      <c r="E1" s="148"/>
      <c r="F1" s="148"/>
      <c r="G1" s="148"/>
    </row>
    <row r="2" spans="1:8" ht="18" customHeight="1" x14ac:dyDescent="0.25">
      <c r="A2" s="3"/>
      <c r="B2" s="3"/>
      <c r="C2" s="3"/>
      <c r="D2" s="87"/>
      <c r="E2" s="87"/>
      <c r="F2" s="87"/>
      <c r="G2" s="87"/>
      <c r="H2" s="87"/>
    </row>
    <row r="3" spans="1:8" ht="15.75" customHeight="1" x14ac:dyDescent="0.25">
      <c r="A3" s="148" t="s">
        <v>18</v>
      </c>
      <c r="B3" s="148"/>
      <c r="C3" s="148"/>
      <c r="D3" s="148"/>
      <c r="E3" s="148"/>
      <c r="F3" s="148"/>
      <c r="G3" s="148"/>
    </row>
    <row r="4" spans="1:8" ht="18" x14ac:dyDescent="0.25">
      <c r="A4" s="3"/>
      <c r="B4" s="3"/>
      <c r="C4" s="3"/>
      <c r="D4" s="87"/>
      <c r="E4" s="87"/>
      <c r="F4" s="87"/>
      <c r="G4" s="88"/>
      <c r="H4" s="88"/>
    </row>
    <row r="5" spans="1:8" ht="18" customHeight="1" x14ac:dyDescent="0.25">
      <c r="A5" s="148" t="s">
        <v>4</v>
      </c>
      <c r="B5" s="148"/>
      <c r="C5" s="148"/>
      <c r="D5" s="148"/>
      <c r="E5" s="148"/>
      <c r="F5" s="148"/>
      <c r="G5" s="148"/>
    </row>
    <row r="6" spans="1:8" ht="18" x14ac:dyDescent="0.25">
      <c r="A6" s="3"/>
      <c r="B6" s="3"/>
      <c r="C6" s="3"/>
      <c r="D6" s="87"/>
      <c r="E6" s="87"/>
      <c r="F6" s="87"/>
      <c r="G6" s="88"/>
      <c r="H6" s="88"/>
    </row>
    <row r="7" spans="1:8" ht="15.75" customHeight="1" x14ac:dyDescent="0.25">
      <c r="A7" s="148" t="s">
        <v>36</v>
      </c>
      <c r="B7" s="148"/>
      <c r="C7" s="148"/>
      <c r="D7" s="148"/>
      <c r="E7" s="148"/>
      <c r="F7" s="148"/>
      <c r="G7" s="148"/>
    </row>
    <row r="8" spans="1:8" ht="18" x14ac:dyDescent="0.25">
      <c r="A8" s="3"/>
      <c r="B8" s="3"/>
      <c r="C8" s="3"/>
      <c r="D8" s="87"/>
      <c r="E8" s="87"/>
      <c r="F8" s="87"/>
      <c r="G8" s="88"/>
      <c r="H8" s="88"/>
    </row>
    <row r="9" spans="1:8" ht="38.25" x14ac:dyDescent="0.25">
      <c r="A9" s="128" t="s">
        <v>5</v>
      </c>
      <c r="B9" s="129" t="s">
        <v>6</v>
      </c>
      <c r="C9" s="129" t="s">
        <v>3</v>
      </c>
      <c r="D9" s="130" t="s">
        <v>179</v>
      </c>
      <c r="E9" s="131" t="s">
        <v>180</v>
      </c>
      <c r="F9" s="131" t="s">
        <v>181</v>
      </c>
      <c r="G9" s="131" t="s">
        <v>130</v>
      </c>
      <c r="H9" s="131" t="s">
        <v>182</v>
      </c>
    </row>
    <row r="10" spans="1:8" ht="20.25" customHeight="1" x14ac:dyDescent="0.25">
      <c r="A10" s="7">
        <v>6</v>
      </c>
      <c r="B10" s="7"/>
      <c r="C10" s="7" t="s">
        <v>7</v>
      </c>
      <c r="D10" s="89">
        <f>D11+D12+D13+D14+D15</f>
        <v>2216629.83</v>
      </c>
      <c r="E10" s="89">
        <f>E11+E12+E13+E14+E15</f>
        <v>2343076</v>
      </c>
      <c r="F10" s="89">
        <f>F11+F12+F13+F14+F15</f>
        <v>2363879</v>
      </c>
      <c r="G10" s="89">
        <f>G11+G12+G13+G14+G15</f>
        <v>2344479</v>
      </c>
      <c r="H10" s="89">
        <f>H11+H12+H13+H14+H15</f>
        <v>2344479</v>
      </c>
    </row>
    <row r="11" spans="1:8" ht="25.5" customHeight="1" x14ac:dyDescent="0.25">
      <c r="A11" s="7"/>
      <c r="B11" s="7">
        <v>63</v>
      </c>
      <c r="C11" s="7" t="s">
        <v>25</v>
      </c>
      <c r="D11" s="89">
        <v>1653639.77</v>
      </c>
      <c r="E11" s="89">
        <v>1810190</v>
      </c>
      <c r="F11" s="89">
        <v>1861170</v>
      </c>
      <c r="G11" s="89">
        <v>1841770</v>
      </c>
      <c r="H11" s="89">
        <v>1841770</v>
      </c>
    </row>
    <row r="12" spans="1:8" ht="38.25" x14ac:dyDescent="0.25">
      <c r="A12" s="7"/>
      <c r="B12" s="7">
        <v>64</v>
      </c>
      <c r="C12" s="7" t="s">
        <v>106</v>
      </c>
      <c r="D12" s="89">
        <v>0.05</v>
      </c>
      <c r="E12" s="89">
        <v>0</v>
      </c>
      <c r="F12" s="89">
        <v>0</v>
      </c>
      <c r="G12" s="89">
        <v>0</v>
      </c>
      <c r="H12" s="89">
        <v>0</v>
      </c>
    </row>
    <row r="13" spans="1:8" ht="38.25" x14ac:dyDescent="0.25">
      <c r="A13" s="7"/>
      <c r="B13" s="7">
        <v>65</v>
      </c>
      <c r="C13" s="7" t="s">
        <v>106</v>
      </c>
      <c r="D13" s="89">
        <v>92135.64</v>
      </c>
      <c r="E13" s="89">
        <v>111900</v>
      </c>
      <c r="F13" s="89">
        <v>107290</v>
      </c>
      <c r="G13" s="89">
        <v>107290</v>
      </c>
      <c r="H13" s="89">
        <v>107290</v>
      </c>
    </row>
    <row r="14" spans="1:8" ht="25.5" x14ac:dyDescent="0.25">
      <c r="A14" s="7"/>
      <c r="B14" s="7">
        <v>66</v>
      </c>
      <c r="C14" s="7" t="s">
        <v>131</v>
      </c>
      <c r="D14" s="89">
        <v>16047.46</v>
      </c>
      <c r="E14" s="89">
        <v>10800</v>
      </c>
      <c r="F14" s="89">
        <v>13600</v>
      </c>
      <c r="G14" s="89">
        <v>13600</v>
      </c>
      <c r="H14" s="89">
        <v>13600</v>
      </c>
    </row>
    <row r="15" spans="1:8" ht="51" customHeight="1" x14ac:dyDescent="0.25">
      <c r="A15" s="7"/>
      <c r="B15" s="7">
        <v>67</v>
      </c>
      <c r="C15" s="7" t="s">
        <v>26</v>
      </c>
      <c r="D15" s="89">
        <v>454806.91</v>
      </c>
      <c r="E15" s="89">
        <v>410186</v>
      </c>
      <c r="F15" s="89">
        <v>381819</v>
      </c>
      <c r="G15" s="89">
        <v>381819</v>
      </c>
      <c r="H15" s="89">
        <v>381819</v>
      </c>
    </row>
    <row r="16" spans="1:8" ht="25.5" x14ac:dyDescent="0.25">
      <c r="A16" s="10">
        <v>7</v>
      </c>
      <c r="B16" s="10"/>
      <c r="C16" s="16" t="s">
        <v>8</v>
      </c>
      <c r="D16" s="89">
        <v>173.44</v>
      </c>
      <c r="E16" s="89">
        <v>0</v>
      </c>
      <c r="F16" s="89">
        <v>0</v>
      </c>
      <c r="G16" s="89">
        <v>0</v>
      </c>
      <c r="H16" s="89">
        <v>0</v>
      </c>
    </row>
    <row r="17" spans="1:8" x14ac:dyDescent="0.25">
      <c r="A17" s="139"/>
      <c r="B17" s="140"/>
      <c r="C17" s="141" t="s">
        <v>191</v>
      </c>
      <c r="D17" s="89">
        <f>D10+D16</f>
        <v>2216803.27</v>
      </c>
      <c r="E17" s="89">
        <f t="shared" ref="E17:H17" si="0">E10+E16</f>
        <v>2343076</v>
      </c>
      <c r="F17" s="89">
        <f t="shared" si="0"/>
        <v>2363879</v>
      </c>
      <c r="G17" s="89">
        <f t="shared" si="0"/>
        <v>2344479</v>
      </c>
      <c r="H17" s="89">
        <f t="shared" si="0"/>
        <v>2344479</v>
      </c>
    </row>
    <row r="18" spans="1:8" x14ac:dyDescent="0.25">
      <c r="A18" s="132"/>
      <c r="B18" s="132"/>
      <c r="C18" s="133"/>
      <c r="D18" s="134"/>
      <c r="E18" s="134"/>
      <c r="F18" s="134"/>
      <c r="G18" s="134"/>
      <c r="H18" s="134"/>
    </row>
    <row r="19" spans="1:8" x14ac:dyDescent="0.25">
      <c r="A19" s="132"/>
      <c r="B19" s="132"/>
      <c r="C19" s="133"/>
      <c r="D19" s="134" t="s">
        <v>184</v>
      </c>
      <c r="E19" s="134"/>
      <c r="F19" s="134"/>
      <c r="G19" s="134"/>
      <c r="H19" s="134"/>
    </row>
    <row r="20" spans="1:8" x14ac:dyDescent="0.25">
      <c r="A20" s="132"/>
      <c r="B20" s="132"/>
      <c r="C20" s="133"/>
      <c r="D20" s="134"/>
      <c r="E20" s="134"/>
      <c r="F20" s="134"/>
      <c r="G20" s="134"/>
      <c r="H20" s="134"/>
    </row>
    <row r="21" spans="1:8" x14ac:dyDescent="0.25">
      <c r="A21" s="10">
        <v>9</v>
      </c>
      <c r="B21" s="10"/>
      <c r="C21" s="16" t="s">
        <v>115</v>
      </c>
      <c r="D21" s="89">
        <v>4870.2299999999996</v>
      </c>
      <c r="E21" s="89">
        <v>2000</v>
      </c>
      <c r="F21" s="89">
        <v>1000</v>
      </c>
      <c r="G21" s="89">
        <v>0</v>
      </c>
      <c r="H21" s="89">
        <v>0</v>
      </c>
    </row>
    <row r="22" spans="1:8" x14ac:dyDescent="0.25">
      <c r="A22" s="132"/>
      <c r="B22" s="132"/>
      <c r="C22" s="133"/>
      <c r="D22" s="134"/>
      <c r="E22" s="134"/>
      <c r="F22" s="134"/>
      <c r="G22" s="134"/>
      <c r="H22" s="134"/>
    </row>
    <row r="23" spans="1:8" ht="15.75" customHeight="1" x14ac:dyDescent="0.25">
      <c r="A23" s="148" t="s">
        <v>185</v>
      </c>
      <c r="B23" s="166"/>
      <c r="C23" s="166"/>
      <c r="D23" s="166"/>
      <c r="E23" s="166"/>
      <c r="F23" s="166"/>
      <c r="G23" s="166"/>
    </row>
    <row r="24" spans="1:8" ht="18" x14ac:dyDescent="0.25">
      <c r="A24" s="3"/>
      <c r="B24" s="3"/>
      <c r="C24" s="3"/>
      <c r="D24" s="87"/>
      <c r="E24" s="87"/>
      <c r="F24" s="88"/>
      <c r="G24" s="88"/>
      <c r="H24" s="88"/>
    </row>
    <row r="25" spans="1:8" ht="38.25" x14ac:dyDescent="0.25">
      <c r="A25" s="128" t="s">
        <v>5</v>
      </c>
      <c r="B25" s="129" t="s">
        <v>6</v>
      </c>
      <c r="C25" s="129" t="s">
        <v>9</v>
      </c>
      <c r="D25" s="130" t="s">
        <v>179</v>
      </c>
      <c r="E25" s="131" t="s">
        <v>180</v>
      </c>
      <c r="F25" s="131" t="s">
        <v>181</v>
      </c>
      <c r="G25" s="131" t="s">
        <v>130</v>
      </c>
      <c r="H25" s="131" t="s">
        <v>182</v>
      </c>
    </row>
    <row r="26" spans="1:8" x14ac:dyDescent="0.25">
      <c r="A26" s="7">
        <v>3</v>
      </c>
      <c r="B26" s="7"/>
      <c r="C26" s="7" t="s">
        <v>10</v>
      </c>
      <c r="D26" s="89">
        <f>SUM(D27+D28+D29+D30+D31)</f>
        <v>2312815.12</v>
      </c>
      <c r="E26" s="89">
        <f>SUM(E27+E28+E29+E30+E31)</f>
        <v>2325176</v>
      </c>
      <c r="F26" s="89">
        <f>SUM(F27+F28+F29+F30+F31)</f>
        <v>2322739</v>
      </c>
      <c r="G26" s="89">
        <f>SUM(G27+G28+G29+G30+G31)</f>
        <v>2308739</v>
      </c>
      <c r="H26" s="89">
        <f>SUM(H27+H28+H29+H30+H31)</f>
        <v>2308739</v>
      </c>
    </row>
    <row r="27" spans="1:8" x14ac:dyDescent="0.25">
      <c r="A27" s="7"/>
      <c r="B27" s="7">
        <v>31</v>
      </c>
      <c r="C27" s="7" t="s">
        <v>11</v>
      </c>
      <c r="D27" s="89">
        <v>1959523.29</v>
      </c>
      <c r="E27" s="89">
        <v>2011445</v>
      </c>
      <c r="F27" s="89">
        <v>2010545</v>
      </c>
      <c r="G27" s="89">
        <v>2010545</v>
      </c>
      <c r="H27" s="89">
        <v>2010545</v>
      </c>
    </row>
    <row r="28" spans="1:8" x14ac:dyDescent="0.25">
      <c r="A28" s="18"/>
      <c r="B28" s="18">
        <v>32</v>
      </c>
      <c r="C28" s="18" t="s">
        <v>20</v>
      </c>
      <c r="D28" s="89">
        <v>306000.74</v>
      </c>
      <c r="E28" s="89">
        <v>289881</v>
      </c>
      <c r="F28" s="89">
        <v>289294</v>
      </c>
      <c r="G28" s="89">
        <v>275294</v>
      </c>
      <c r="H28" s="89">
        <v>275294</v>
      </c>
    </row>
    <row r="29" spans="1:8" x14ac:dyDescent="0.25">
      <c r="A29" s="18"/>
      <c r="B29" s="18">
        <v>34</v>
      </c>
      <c r="C29" s="18" t="s">
        <v>62</v>
      </c>
      <c r="D29" s="89">
        <v>396.92</v>
      </c>
      <c r="E29" s="89">
        <v>0</v>
      </c>
      <c r="F29" s="89">
        <v>0</v>
      </c>
      <c r="G29" s="89">
        <v>0</v>
      </c>
      <c r="H29" s="89">
        <v>0</v>
      </c>
    </row>
    <row r="30" spans="1:8" x14ac:dyDescent="0.25">
      <c r="A30" s="18"/>
      <c r="B30" s="18">
        <v>37</v>
      </c>
      <c r="C30" s="18" t="s">
        <v>62</v>
      </c>
      <c r="D30" s="89">
        <v>46043.66</v>
      </c>
      <c r="E30" s="89">
        <v>23000</v>
      </c>
      <c r="F30" s="89">
        <v>22000</v>
      </c>
      <c r="G30" s="89">
        <v>22000</v>
      </c>
      <c r="H30" s="89">
        <v>22000</v>
      </c>
    </row>
    <row r="31" spans="1:8" x14ac:dyDescent="0.25">
      <c r="A31" s="18"/>
      <c r="B31" s="18">
        <v>38</v>
      </c>
      <c r="C31" s="18" t="s">
        <v>112</v>
      </c>
      <c r="D31" s="91">
        <v>850.51</v>
      </c>
      <c r="E31" s="89">
        <v>850</v>
      </c>
      <c r="F31" s="89">
        <v>900</v>
      </c>
      <c r="G31" s="89">
        <v>900</v>
      </c>
      <c r="H31" s="89">
        <v>900</v>
      </c>
    </row>
    <row r="32" spans="1:8" ht="25.5" x14ac:dyDescent="0.25">
      <c r="A32" s="10">
        <v>4</v>
      </c>
      <c r="B32" s="10"/>
      <c r="C32" s="16" t="s">
        <v>12</v>
      </c>
      <c r="D32" s="89">
        <f>SUM(D33)</f>
        <v>24118.84</v>
      </c>
      <c r="E32" s="89">
        <f>SUM(E33)</f>
        <v>19900</v>
      </c>
      <c r="F32" s="89">
        <f t="shared" ref="F32:H32" si="1">SUM(F33)</f>
        <v>35740</v>
      </c>
      <c r="G32" s="89">
        <f t="shared" si="1"/>
        <v>35740</v>
      </c>
      <c r="H32" s="89">
        <f t="shared" si="1"/>
        <v>35740</v>
      </c>
    </row>
    <row r="33" spans="1:8" x14ac:dyDescent="0.25">
      <c r="A33" s="8"/>
      <c r="B33" s="8">
        <v>42</v>
      </c>
      <c r="C33" s="18" t="s">
        <v>183</v>
      </c>
      <c r="D33" s="91">
        <v>24118.84</v>
      </c>
      <c r="E33" s="89">
        <v>19900</v>
      </c>
      <c r="F33" s="89">
        <v>35740</v>
      </c>
      <c r="G33" s="89">
        <v>35740</v>
      </c>
      <c r="H33" s="89">
        <v>35740</v>
      </c>
    </row>
    <row r="34" spans="1:8" s="137" customFormat="1" x14ac:dyDescent="0.25">
      <c r="A34" s="135" t="s">
        <v>190</v>
      </c>
      <c r="B34" s="135"/>
      <c r="C34" s="138" t="s">
        <v>14</v>
      </c>
      <c r="D34" s="136">
        <f>SUM(D26+D32)</f>
        <v>2336933.96</v>
      </c>
      <c r="E34" s="136">
        <f t="shared" ref="E34:H34" si="2">SUM(E26+E32)</f>
        <v>2345076</v>
      </c>
      <c r="F34" s="136">
        <f t="shared" si="2"/>
        <v>2358479</v>
      </c>
      <c r="G34" s="136">
        <f t="shared" si="2"/>
        <v>2344479</v>
      </c>
      <c r="H34" s="136">
        <f t="shared" si="2"/>
        <v>2344479</v>
      </c>
    </row>
  </sheetData>
  <mergeCells count="5">
    <mergeCell ref="A23:G23"/>
    <mergeCell ref="A1:G1"/>
    <mergeCell ref="A3:G3"/>
    <mergeCell ref="A5:G5"/>
    <mergeCell ref="A7:G7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2"/>
  <sheetViews>
    <sheetView topLeftCell="A16" workbookViewId="0">
      <selection activeCell="A5" sqref="A5:F62"/>
    </sheetView>
  </sheetViews>
  <sheetFormatPr defaultRowHeight="15" x14ac:dyDescent="0.25"/>
  <cols>
    <col min="1" max="1" width="33.5703125" customWidth="1"/>
    <col min="2" max="6" width="17.7109375" style="86" customWidth="1"/>
  </cols>
  <sheetData>
    <row r="1" spans="1:6" ht="42" customHeight="1" x14ac:dyDescent="0.25">
      <c r="A1" s="148" t="s">
        <v>178</v>
      </c>
      <c r="B1" s="148"/>
      <c r="C1" s="148"/>
      <c r="D1" s="148"/>
      <c r="E1" s="148"/>
      <c r="F1" s="148"/>
    </row>
    <row r="2" spans="1:6" ht="18" customHeight="1" x14ac:dyDescent="0.25">
      <c r="A2" s="3"/>
      <c r="B2" s="87"/>
      <c r="C2" s="87"/>
      <c r="D2" s="87"/>
      <c r="E2" s="87"/>
      <c r="F2" s="87"/>
    </row>
    <row r="3" spans="1:6" ht="15.75" customHeight="1" x14ac:dyDescent="0.25">
      <c r="A3" s="148" t="s">
        <v>18</v>
      </c>
      <c r="B3" s="148"/>
      <c r="C3" s="148"/>
      <c r="D3" s="148"/>
      <c r="E3" s="148"/>
      <c r="F3" s="148"/>
    </row>
    <row r="4" spans="1:6" ht="18" x14ac:dyDescent="0.25">
      <c r="C4" s="87"/>
      <c r="D4" s="87"/>
      <c r="E4" s="88"/>
      <c r="F4" s="88"/>
    </row>
    <row r="5" spans="1:6" ht="18" customHeight="1" x14ac:dyDescent="0.25">
      <c r="A5" s="148" t="s">
        <v>4</v>
      </c>
      <c r="B5" s="148"/>
      <c r="C5" s="148"/>
      <c r="D5" s="148"/>
      <c r="E5" s="148"/>
      <c r="F5" s="148"/>
    </row>
    <row r="6" spans="1:6" ht="18" x14ac:dyDescent="0.25">
      <c r="A6" s="3"/>
      <c r="B6" s="87"/>
      <c r="C6" s="87"/>
      <c r="D6" s="87"/>
      <c r="E6" s="88"/>
      <c r="F6" s="88"/>
    </row>
    <row r="7" spans="1:6" ht="15.75" customHeight="1" x14ac:dyDescent="0.25">
      <c r="A7" s="148" t="s">
        <v>37</v>
      </c>
      <c r="B7" s="148"/>
      <c r="C7" s="148"/>
      <c r="D7" s="148"/>
      <c r="E7" s="148"/>
      <c r="F7" s="148"/>
    </row>
    <row r="8" spans="1:6" ht="18" x14ac:dyDescent="0.25">
      <c r="A8" s="3"/>
      <c r="B8" s="87"/>
      <c r="C8" s="87"/>
      <c r="D8" s="87"/>
      <c r="E8" s="88"/>
      <c r="F8" s="88"/>
    </row>
    <row r="9" spans="1:6" ht="25.5" x14ac:dyDescent="0.25">
      <c r="A9" s="128" t="s">
        <v>39</v>
      </c>
      <c r="B9" s="130" t="s">
        <v>179</v>
      </c>
      <c r="C9" s="131" t="s">
        <v>186</v>
      </c>
      <c r="D9" s="131" t="s">
        <v>181</v>
      </c>
      <c r="E9" s="131" t="s">
        <v>130</v>
      </c>
      <c r="F9" s="131" t="s">
        <v>182</v>
      </c>
    </row>
    <row r="10" spans="1:6" x14ac:dyDescent="0.25">
      <c r="A10" s="27" t="s">
        <v>0</v>
      </c>
      <c r="B10" s="92">
        <f>B11+B13+B15+B17+B23+B25</f>
        <v>2216803.27</v>
      </c>
      <c r="C10" s="92">
        <f>C11+C13+C15+C17+C23+C25</f>
        <v>2343076</v>
      </c>
      <c r="D10" s="92">
        <f>D11+D13+D15+D17+D23+D25</f>
        <v>2363879</v>
      </c>
      <c r="E10" s="92">
        <f>E11+E13+E15+E17+E23+E25</f>
        <v>2344479</v>
      </c>
      <c r="F10" s="92">
        <f>F11+F13+F15+F17+F23+F25</f>
        <v>2344479</v>
      </c>
    </row>
    <row r="11" spans="1:6" x14ac:dyDescent="0.25">
      <c r="A11" s="16" t="s">
        <v>43</v>
      </c>
      <c r="B11" s="92">
        <f>SUM(B12)</f>
        <v>201620.62</v>
      </c>
      <c r="C11" s="92">
        <f t="shared" ref="C11:F11" si="0">SUM(C12)</f>
        <v>145336</v>
      </c>
      <c r="D11" s="92">
        <f t="shared" si="0"/>
        <v>136689</v>
      </c>
      <c r="E11" s="92">
        <f t="shared" si="0"/>
        <v>136689</v>
      </c>
      <c r="F11" s="92">
        <f t="shared" si="0"/>
        <v>136689</v>
      </c>
    </row>
    <row r="12" spans="1:6" x14ac:dyDescent="0.25">
      <c r="A12" s="9" t="s">
        <v>44</v>
      </c>
      <c r="B12" s="94">
        <v>201620.62</v>
      </c>
      <c r="C12" s="90">
        <v>145336</v>
      </c>
      <c r="D12" s="90">
        <v>136689</v>
      </c>
      <c r="E12" s="90">
        <v>136689</v>
      </c>
      <c r="F12" s="90">
        <v>136689</v>
      </c>
    </row>
    <row r="13" spans="1:6" x14ac:dyDescent="0.25">
      <c r="A13" s="16" t="s">
        <v>45</v>
      </c>
      <c r="B13" s="89">
        <f>B14</f>
        <v>13529.38</v>
      </c>
      <c r="C13" s="89">
        <f>C14</f>
        <v>10000</v>
      </c>
      <c r="D13" s="89">
        <f t="shared" ref="D13:F13" si="1">D14</f>
        <v>12000</v>
      </c>
      <c r="E13" s="89">
        <f t="shared" si="1"/>
        <v>12000</v>
      </c>
      <c r="F13" s="89">
        <f t="shared" si="1"/>
        <v>12000</v>
      </c>
    </row>
    <row r="14" spans="1:6" x14ac:dyDescent="0.25">
      <c r="A14" s="9" t="s">
        <v>46</v>
      </c>
      <c r="B14" s="94">
        <v>13529.38</v>
      </c>
      <c r="C14" s="90">
        <v>10000</v>
      </c>
      <c r="D14" s="90">
        <v>12000</v>
      </c>
      <c r="E14" s="90">
        <v>12000</v>
      </c>
      <c r="F14" s="90">
        <v>12000</v>
      </c>
    </row>
    <row r="15" spans="1:6" ht="19.5" customHeight="1" x14ac:dyDescent="0.25">
      <c r="A15" s="7" t="s">
        <v>41</v>
      </c>
      <c r="B15" s="89">
        <f>B16</f>
        <v>92135.64</v>
      </c>
      <c r="C15" s="89">
        <f>C16</f>
        <v>111900</v>
      </c>
      <c r="D15" s="89">
        <f t="shared" ref="D15:F15" si="2">D16</f>
        <v>107290</v>
      </c>
      <c r="E15" s="89">
        <f t="shared" si="2"/>
        <v>107290</v>
      </c>
      <c r="F15" s="89">
        <f t="shared" si="2"/>
        <v>107290</v>
      </c>
    </row>
    <row r="16" spans="1:6" ht="15.75" customHeight="1" x14ac:dyDescent="0.25">
      <c r="A16" s="13" t="s">
        <v>42</v>
      </c>
      <c r="B16" s="95">
        <v>92135.64</v>
      </c>
      <c r="C16" s="90">
        <v>111900</v>
      </c>
      <c r="D16" s="90">
        <v>107290</v>
      </c>
      <c r="E16" s="90">
        <v>107290</v>
      </c>
      <c r="F16" s="90">
        <v>107290</v>
      </c>
    </row>
    <row r="17" spans="1:6" x14ac:dyDescent="0.25">
      <c r="A17" s="27" t="s">
        <v>40</v>
      </c>
      <c r="B17" s="89">
        <f>SUM(B18:B22)</f>
        <v>1906826.06</v>
      </c>
      <c r="C17" s="89">
        <f t="shared" ref="C17:F17" si="3">SUM(C18:C22)</f>
        <v>2075040</v>
      </c>
      <c r="D17" s="89">
        <f t="shared" si="3"/>
        <v>2106300</v>
      </c>
      <c r="E17" s="89">
        <f t="shared" si="3"/>
        <v>2086900</v>
      </c>
      <c r="F17" s="89">
        <f t="shared" si="3"/>
        <v>2086900</v>
      </c>
    </row>
    <row r="18" spans="1:6" x14ac:dyDescent="0.25">
      <c r="A18" s="9" t="s">
        <v>188</v>
      </c>
      <c r="B18" s="94">
        <v>85966.2</v>
      </c>
      <c r="C18" s="90">
        <v>94550</v>
      </c>
      <c r="D18" s="90">
        <v>96530</v>
      </c>
      <c r="E18" s="90">
        <v>96530</v>
      </c>
      <c r="F18" s="90">
        <v>96530</v>
      </c>
    </row>
    <row r="19" spans="1:6" x14ac:dyDescent="0.25">
      <c r="A19" s="9" t="s">
        <v>138</v>
      </c>
      <c r="B19" s="94">
        <v>167220.09</v>
      </c>
      <c r="C19" s="90">
        <v>170300</v>
      </c>
      <c r="D19" s="90">
        <v>148600</v>
      </c>
      <c r="E19" s="90">
        <v>148600</v>
      </c>
      <c r="F19" s="90">
        <v>148600</v>
      </c>
    </row>
    <row r="20" spans="1:6" x14ac:dyDescent="0.25">
      <c r="A20" s="9" t="s">
        <v>139</v>
      </c>
      <c r="B20" s="94">
        <v>1650047.47</v>
      </c>
      <c r="C20" s="90">
        <v>1806390</v>
      </c>
      <c r="D20" s="90">
        <v>1837120</v>
      </c>
      <c r="E20" s="90">
        <v>1837120</v>
      </c>
      <c r="F20" s="90">
        <v>1837120</v>
      </c>
    </row>
    <row r="21" spans="1:6" x14ac:dyDescent="0.25">
      <c r="A21" s="9" t="s">
        <v>187</v>
      </c>
      <c r="B21" s="94">
        <v>0</v>
      </c>
      <c r="C21" s="90">
        <v>0</v>
      </c>
      <c r="D21" s="90">
        <v>19400</v>
      </c>
      <c r="E21" s="90">
        <v>0</v>
      </c>
      <c r="F21" s="90">
        <v>0</v>
      </c>
    </row>
    <row r="22" spans="1:6" x14ac:dyDescent="0.25">
      <c r="A22" s="9" t="s">
        <v>140</v>
      </c>
      <c r="B22" s="94">
        <v>3592.3</v>
      </c>
      <c r="C22" s="90">
        <v>3800</v>
      </c>
      <c r="D22" s="90">
        <v>4650</v>
      </c>
      <c r="E22" s="90">
        <v>4650</v>
      </c>
      <c r="F22" s="90">
        <v>4650</v>
      </c>
    </row>
    <row r="23" spans="1:6" x14ac:dyDescent="0.25">
      <c r="A23" s="16" t="s">
        <v>116</v>
      </c>
      <c r="B23" s="89">
        <f>B24</f>
        <v>2518.13</v>
      </c>
      <c r="C23" s="89">
        <f>C24</f>
        <v>800</v>
      </c>
      <c r="D23" s="89">
        <f t="shared" ref="D23:F23" si="4">D24</f>
        <v>1600</v>
      </c>
      <c r="E23" s="89">
        <f t="shared" si="4"/>
        <v>1600</v>
      </c>
      <c r="F23" s="89">
        <f t="shared" si="4"/>
        <v>1600</v>
      </c>
    </row>
    <row r="24" spans="1:6" x14ac:dyDescent="0.25">
      <c r="A24" s="9" t="s">
        <v>117</v>
      </c>
      <c r="B24" s="94">
        <v>2518.13</v>
      </c>
      <c r="C24" s="90">
        <v>800</v>
      </c>
      <c r="D24" s="90">
        <v>1600</v>
      </c>
      <c r="E24" s="90">
        <v>1600</v>
      </c>
      <c r="F24" s="90">
        <v>1600</v>
      </c>
    </row>
    <row r="25" spans="1:6" x14ac:dyDescent="0.25">
      <c r="A25" s="16" t="s">
        <v>118</v>
      </c>
      <c r="B25" s="89">
        <f>B26</f>
        <v>173.44</v>
      </c>
      <c r="C25" s="89">
        <f>C26</f>
        <v>0</v>
      </c>
      <c r="D25" s="89">
        <f t="shared" ref="D25:F25" si="5">D26</f>
        <v>0</v>
      </c>
      <c r="E25" s="89">
        <f t="shared" si="5"/>
        <v>0</v>
      </c>
      <c r="F25" s="89">
        <f t="shared" si="5"/>
        <v>0</v>
      </c>
    </row>
    <row r="26" spans="1:6" x14ac:dyDescent="0.25">
      <c r="A26" s="9" t="s">
        <v>119</v>
      </c>
      <c r="B26" s="94">
        <v>173.44</v>
      </c>
      <c r="C26" s="90">
        <v>0</v>
      </c>
      <c r="D26" s="90">
        <v>0</v>
      </c>
      <c r="E26" s="90">
        <v>0</v>
      </c>
      <c r="F26" s="90">
        <v>0</v>
      </c>
    </row>
    <row r="27" spans="1:6" x14ac:dyDescent="0.25">
      <c r="A27" s="16" t="s">
        <v>120</v>
      </c>
      <c r="B27" s="89">
        <f>SUM(B28:B33)</f>
        <v>4870.2300000000005</v>
      </c>
      <c r="C27" s="89">
        <f>SUM(C28:C33)</f>
        <v>2000</v>
      </c>
      <c r="D27" s="89">
        <f t="shared" ref="D27:F27" si="6">SUM(D28:D33)</f>
        <v>1000</v>
      </c>
      <c r="E27" s="89">
        <f t="shared" si="6"/>
        <v>0</v>
      </c>
      <c r="F27" s="89">
        <f t="shared" si="6"/>
        <v>0</v>
      </c>
    </row>
    <row r="28" spans="1:6" x14ac:dyDescent="0.25">
      <c r="A28" s="9" t="s">
        <v>168</v>
      </c>
      <c r="B28" s="94">
        <v>2621.1999999999998</v>
      </c>
      <c r="C28" s="90">
        <v>2000</v>
      </c>
      <c r="D28" s="90">
        <v>1000</v>
      </c>
      <c r="E28" s="90">
        <v>0</v>
      </c>
      <c r="F28" s="90">
        <v>0</v>
      </c>
    </row>
    <row r="29" spans="1:6" x14ac:dyDescent="0.25">
      <c r="A29" s="9" t="s">
        <v>169</v>
      </c>
      <c r="B29" s="94">
        <v>0</v>
      </c>
      <c r="C29" s="90"/>
      <c r="D29" s="90"/>
      <c r="E29" s="90"/>
      <c r="F29" s="90"/>
    </row>
    <row r="30" spans="1:6" x14ac:dyDescent="0.25">
      <c r="A30" s="9" t="s">
        <v>170</v>
      </c>
      <c r="B30" s="94">
        <v>2104.0100000000002</v>
      </c>
      <c r="C30" s="90"/>
      <c r="D30" s="90"/>
      <c r="E30" s="90"/>
      <c r="F30" s="90"/>
    </row>
    <row r="31" spans="1:6" x14ac:dyDescent="0.25">
      <c r="A31" s="9" t="s">
        <v>171</v>
      </c>
      <c r="B31" s="94">
        <v>0</v>
      </c>
      <c r="C31" s="90"/>
      <c r="D31" s="90"/>
      <c r="E31" s="90"/>
      <c r="F31" s="90"/>
    </row>
    <row r="32" spans="1:6" x14ac:dyDescent="0.25">
      <c r="A32" s="9" t="s">
        <v>172</v>
      </c>
      <c r="B32" s="94">
        <v>145.02000000000001</v>
      </c>
      <c r="C32" s="90"/>
      <c r="D32" s="90"/>
      <c r="E32" s="90"/>
      <c r="F32" s="90"/>
    </row>
    <row r="33" spans="1:6" x14ac:dyDescent="0.25">
      <c r="A33" s="9" t="s">
        <v>173</v>
      </c>
      <c r="B33" s="94">
        <v>0</v>
      </c>
      <c r="C33" s="90"/>
      <c r="D33" s="90"/>
      <c r="E33" s="90"/>
      <c r="F33" s="90"/>
    </row>
    <row r="34" spans="1:6" x14ac:dyDescent="0.25">
      <c r="A34" s="27" t="s">
        <v>137</v>
      </c>
      <c r="B34" s="92">
        <f>SUM(B10+B27)</f>
        <v>2221673.5</v>
      </c>
      <c r="C34" s="92">
        <f>SUM(C10+C27)</f>
        <v>2345076</v>
      </c>
      <c r="D34" s="92">
        <f>SUM(D10+D27)</f>
        <v>2364879</v>
      </c>
      <c r="E34" s="92">
        <f>SUM(E10+E27)</f>
        <v>2344479</v>
      </c>
      <c r="F34" s="92">
        <f>SUM(F10+F27)</f>
        <v>2344479</v>
      </c>
    </row>
    <row r="35" spans="1:6" x14ac:dyDescent="0.25">
      <c r="A35" s="59"/>
      <c r="B35" s="96"/>
      <c r="C35" s="93"/>
      <c r="D35" s="93"/>
      <c r="E35" s="93"/>
      <c r="F35" s="93"/>
    </row>
    <row r="36" spans="1:6" ht="15.75" customHeight="1" x14ac:dyDescent="0.25">
      <c r="A36" s="148" t="s">
        <v>38</v>
      </c>
      <c r="B36" s="148"/>
      <c r="C36" s="148"/>
      <c r="D36" s="148"/>
      <c r="E36" s="148"/>
      <c r="F36" s="148"/>
    </row>
    <row r="37" spans="1:6" ht="18" x14ac:dyDescent="0.25">
      <c r="A37" s="3"/>
      <c r="B37" s="87"/>
      <c r="C37" s="87"/>
      <c r="D37" s="87"/>
      <c r="E37" s="88"/>
      <c r="F37" s="88"/>
    </row>
    <row r="38" spans="1:6" ht="25.5" x14ac:dyDescent="0.25">
      <c r="A38" s="128" t="s">
        <v>39</v>
      </c>
      <c r="B38" s="130" t="s">
        <v>179</v>
      </c>
      <c r="C38" s="131" t="s">
        <v>186</v>
      </c>
      <c r="D38" s="131" t="s">
        <v>181</v>
      </c>
      <c r="E38" s="131" t="s">
        <v>130</v>
      </c>
      <c r="F38" s="131" t="s">
        <v>182</v>
      </c>
    </row>
    <row r="39" spans="1:6" x14ac:dyDescent="0.25">
      <c r="A39" s="27" t="s">
        <v>1</v>
      </c>
      <c r="B39" s="92">
        <f>B40+B42+B44+B46+B52+B54</f>
        <v>2336933.96</v>
      </c>
      <c r="C39" s="92">
        <f>C40+C42+C44+C46+C52+C54+C56</f>
        <v>2345076</v>
      </c>
      <c r="D39" s="92">
        <f>D40+D42+D44+D46+D52+D54+D56</f>
        <v>2358479</v>
      </c>
      <c r="E39" s="92">
        <f>E40+E42+E44+E46+E52+E54+E56</f>
        <v>2344479</v>
      </c>
      <c r="F39" s="92">
        <f>F40+F42+F44+F46+F52+F54+F56</f>
        <v>2344479</v>
      </c>
    </row>
    <row r="40" spans="1:6" ht="15.75" customHeight="1" x14ac:dyDescent="0.25">
      <c r="A40" s="16" t="s">
        <v>43</v>
      </c>
      <c r="B40" s="92">
        <f>SUM(B41)</f>
        <v>203522.81</v>
      </c>
      <c r="C40" s="92">
        <f t="shared" ref="C40:F40" si="7">SUM(C41)</f>
        <v>145336</v>
      </c>
      <c r="D40" s="92">
        <f t="shared" si="7"/>
        <v>136689</v>
      </c>
      <c r="E40" s="92">
        <f t="shared" si="7"/>
        <v>136689</v>
      </c>
      <c r="F40" s="92">
        <f t="shared" si="7"/>
        <v>136689</v>
      </c>
    </row>
    <row r="41" spans="1:6" x14ac:dyDescent="0.25">
      <c r="A41" s="9" t="s">
        <v>44</v>
      </c>
      <c r="B41" s="94">
        <v>203522.81</v>
      </c>
      <c r="C41" s="90">
        <v>145336</v>
      </c>
      <c r="D41" s="90">
        <v>136689</v>
      </c>
      <c r="E41" s="90">
        <v>136689</v>
      </c>
      <c r="F41" s="90">
        <v>136689</v>
      </c>
    </row>
    <row r="42" spans="1:6" x14ac:dyDescent="0.25">
      <c r="A42" s="16" t="s">
        <v>45</v>
      </c>
      <c r="B42" s="89">
        <f>B43</f>
        <v>14040.68</v>
      </c>
      <c r="C42" s="89">
        <f>C43</f>
        <v>10000</v>
      </c>
      <c r="D42" s="89">
        <f t="shared" ref="D42:F42" si="8">D43</f>
        <v>12000</v>
      </c>
      <c r="E42" s="89">
        <f t="shared" si="8"/>
        <v>12000</v>
      </c>
      <c r="F42" s="89">
        <f t="shared" si="8"/>
        <v>12000</v>
      </c>
    </row>
    <row r="43" spans="1:6" x14ac:dyDescent="0.25">
      <c r="A43" s="9" t="s">
        <v>46</v>
      </c>
      <c r="B43" s="94">
        <v>14040.68</v>
      </c>
      <c r="C43" s="90">
        <v>10000</v>
      </c>
      <c r="D43" s="90">
        <v>12000</v>
      </c>
      <c r="E43" s="90">
        <v>12000</v>
      </c>
      <c r="F43" s="90">
        <v>12000</v>
      </c>
    </row>
    <row r="44" spans="1:6" x14ac:dyDescent="0.25">
      <c r="A44" s="7" t="s">
        <v>41</v>
      </c>
      <c r="B44" s="89">
        <f>B45</f>
        <v>90203.72</v>
      </c>
      <c r="C44" s="89">
        <f>C45</f>
        <v>111900</v>
      </c>
      <c r="D44" s="89">
        <f t="shared" ref="D44:F44" si="9">D45</f>
        <v>107290</v>
      </c>
      <c r="E44" s="89">
        <f t="shared" si="9"/>
        <v>107290</v>
      </c>
      <c r="F44" s="89">
        <f t="shared" si="9"/>
        <v>107290</v>
      </c>
    </row>
    <row r="45" spans="1:6" ht="15.75" customHeight="1" x14ac:dyDescent="0.25">
      <c r="A45" s="13" t="s">
        <v>42</v>
      </c>
      <c r="B45" s="95">
        <v>90203.72</v>
      </c>
      <c r="C45" s="90">
        <v>111900</v>
      </c>
      <c r="D45" s="90">
        <v>107290</v>
      </c>
      <c r="E45" s="90">
        <v>107290</v>
      </c>
      <c r="F45" s="90">
        <v>107290</v>
      </c>
    </row>
    <row r="46" spans="1:6" x14ac:dyDescent="0.25">
      <c r="A46" s="27" t="s">
        <v>40</v>
      </c>
      <c r="B46" s="92">
        <f>SUM(B47:B51)</f>
        <v>2028848.2899999998</v>
      </c>
      <c r="C46" s="92">
        <f t="shared" ref="C46:F46" si="10">SUM(C47:C51)</f>
        <v>2075040</v>
      </c>
      <c r="D46" s="92">
        <f t="shared" si="10"/>
        <v>2099900</v>
      </c>
      <c r="E46" s="92">
        <f t="shared" si="10"/>
        <v>2086900</v>
      </c>
      <c r="F46" s="92">
        <f t="shared" si="10"/>
        <v>2086900</v>
      </c>
    </row>
    <row r="47" spans="1:6" x14ac:dyDescent="0.25">
      <c r="A47" s="9" t="s">
        <v>141</v>
      </c>
      <c r="B47" s="94">
        <v>155294.93</v>
      </c>
      <c r="C47" s="90">
        <v>170300</v>
      </c>
      <c r="D47" s="90">
        <v>148600</v>
      </c>
      <c r="E47" s="90">
        <v>148600</v>
      </c>
      <c r="F47" s="90">
        <v>148600</v>
      </c>
    </row>
    <row r="48" spans="1:6" x14ac:dyDescent="0.25">
      <c r="A48" s="9" t="s">
        <v>139</v>
      </c>
      <c r="B48" s="94">
        <v>1774825.13</v>
      </c>
      <c r="C48" s="90">
        <v>1806390</v>
      </c>
      <c r="D48" s="90">
        <v>1837120</v>
      </c>
      <c r="E48" s="90">
        <v>1837120</v>
      </c>
      <c r="F48" s="90">
        <v>1837120</v>
      </c>
    </row>
    <row r="49" spans="1:6" x14ac:dyDescent="0.25">
      <c r="A49" s="9" t="s">
        <v>189</v>
      </c>
      <c r="B49" s="94">
        <v>95135.93</v>
      </c>
      <c r="C49" s="90">
        <v>94550</v>
      </c>
      <c r="D49" s="90">
        <v>96530</v>
      </c>
      <c r="E49" s="90">
        <v>96530</v>
      </c>
      <c r="F49" s="90">
        <v>96530</v>
      </c>
    </row>
    <row r="50" spans="1:6" x14ac:dyDescent="0.25">
      <c r="A50" s="9" t="s">
        <v>187</v>
      </c>
      <c r="B50" s="94">
        <v>0</v>
      </c>
      <c r="C50" s="90">
        <v>0</v>
      </c>
      <c r="D50" s="90">
        <v>13000</v>
      </c>
      <c r="E50" s="90">
        <v>0</v>
      </c>
      <c r="F50" s="90">
        <v>0</v>
      </c>
    </row>
    <row r="51" spans="1:6" x14ac:dyDescent="0.25">
      <c r="A51" s="9" t="s">
        <v>140</v>
      </c>
      <c r="B51" s="94">
        <v>3592.3</v>
      </c>
      <c r="C51" s="90">
        <v>3800</v>
      </c>
      <c r="D51" s="90">
        <v>4650</v>
      </c>
      <c r="E51" s="90">
        <v>4650</v>
      </c>
      <c r="F51" s="90">
        <v>4650</v>
      </c>
    </row>
    <row r="52" spans="1:6" x14ac:dyDescent="0.25">
      <c r="A52" s="16" t="s">
        <v>116</v>
      </c>
      <c r="B52" s="89">
        <f>B53</f>
        <v>145.02000000000001</v>
      </c>
      <c r="C52" s="89">
        <f>C53</f>
        <v>800</v>
      </c>
      <c r="D52" s="89">
        <f t="shared" ref="D52:F52" si="11">D53</f>
        <v>1600</v>
      </c>
      <c r="E52" s="89">
        <f t="shared" si="11"/>
        <v>1600</v>
      </c>
      <c r="F52" s="89">
        <f t="shared" si="11"/>
        <v>1600</v>
      </c>
    </row>
    <row r="53" spans="1:6" x14ac:dyDescent="0.25">
      <c r="A53" s="9" t="s">
        <v>117</v>
      </c>
      <c r="B53" s="94">
        <v>145.02000000000001</v>
      </c>
      <c r="C53" s="90">
        <v>800</v>
      </c>
      <c r="D53" s="90">
        <v>1600</v>
      </c>
      <c r="E53" s="90">
        <v>1600</v>
      </c>
      <c r="F53" s="90">
        <v>1600</v>
      </c>
    </row>
    <row r="54" spans="1:6" x14ac:dyDescent="0.25">
      <c r="A54" s="16" t="s">
        <v>118</v>
      </c>
      <c r="B54" s="89">
        <f>B55</f>
        <v>173.44</v>
      </c>
      <c r="C54" s="89">
        <f>C55</f>
        <v>0</v>
      </c>
      <c r="D54" s="89">
        <f t="shared" ref="D54:F54" si="12">D55</f>
        <v>0</v>
      </c>
      <c r="E54" s="89">
        <f t="shared" si="12"/>
        <v>0</v>
      </c>
      <c r="F54" s="89">
        <f t="shared" si="12"/>
        <v>0</v>
      </c>
    </row>
    <row r="55" spans="1:6" x14ac:dyDescent="0.25">
      <c r="A55" s="9" t="s">
        <v>119</v>
      </c>
      <c r="B55" s="94">
        <v>173.44</v>
      </c>
      <c r="C55" s="90">
        <v>0</v>
      </c>
      <c r="D55" s="90"/>
      <c r="E55" s="90"/>
      <c r="F55" s="90"/>
    </row>
    <row r="56" spans="1:6" x14ac:dyDescent="0.25">
      <c r="A56" s="16" t="s">
        <v>120</v>
      </c>
      <c r="B56" s="89">
        <f>SUM(B57:B62)</f>
        <v>4870.2300000000005</v>
      </c>
      <c r="C56" s="89">
        <f>SUM(C57:C62)</f>
        <v>2000</v>
      </c>
      <c r="D56" s="89">
        <f t="shared" ref="D56:F56" si="13">SUM(D57:D62)</f>
        <v>1000</v>
      </c>
      <c r="E56" s="89">
        <f t="shared" si="13"/>
        <v>0</v>
      </c>
      <c r="F56" s="89">
        <f t="shared" si="13"/>
        <v>0</v>
      </c>
    </row>
    <row r="57" spans="1:6" x14ac:dyDescent="0.25">
      <c r="A57" s="9" t="s">
        <v>168</v>
      </c>
      <c r="B57" s="94">
        <v>2621.1999999999998</v>
      </c>
      <c r="C57" s="90">
        <v>2000</v>
      </c>
      <c r="D57" s="90">
        <v>1000</v>
      </c>
      <c r="E57" s="90">
        <v>0</v>
      </c>
      <c r="F57" s="90">
        <v>0</v>
      </c>
    </row>
    <row r="58" spans="1:6" x14ac:dyDescent="0.25">
      <c r="A58" s="9" t="s">
        <v>169</v>
      </c>
      <c r="B58" s="94">
        <v>0</v>
      </c>
      <c r="C58" s="90"/>
      <c r="D58" s="90"/>
      <c r="E58" s="90"/>
      <c r="F58" s="90"/>
    </row>
    <row r="59" spans="1:6" x14ac:dyDescent="0.25">
      <c r="A59" s="9" t="s">
        <v>170</v>
      </c>
      <c r="B59" s="94">
        <v>2104.0100000000002</v>
      </c>
      <c r="C59" s="90"/>
      <c r="D59" s="90"/>
      <c r="E59" s="90"/>
      <c r="F59" s="90"/>
    </row>
    <row r="60" spans="1:6" x14ac:dyDescent="0.25">
      <c r="A60" s="9" t="s">
        <v>171</v>
      </c>
      <c r="B60" s="94">
        <v>0</v>
      </c>
      <c r="C60" s="90"/>
      <c r="D60" s="90"/>
      <c r="E60" s="90"/>
      <c r="F60" s="90"/>
    </row>
    <row r="61" spans="1:6" x14ac:dyDescent="0.25">
      <c r="A61" s="9" t="s">
        <v>172</v>
      </c>
      <c r="B61" s="94">
        <v>145.02000000000001</v>
      </c>
      <c r="C61" s="90"/>
      <c r="D61" s="90"/>
      <c r="E61" s="90"/>
      <c r="F61" s="90"/>
    </row>
    <row r="62" spans="1:6" x14ac:dyDescent="0.25">
      <c r="A62" s="9" t="s">
        <v>173</v>
      </c>
      <c r="B62" s="94">
        <v>0</v>
      </c>
      <c r="C62" s="90"/>
      <c r="D62" s="90"/>
      <c r="E62" s="90"/>
      <c r="F62" s="90"/>
    </row>
  </sheetData>
  <mergeCells count="5">
    <mergeCell ref="A1:F1"/>
    <mergeCell ref="A3:F3"/>
    <mergeCell ref="A5:F5"/>
    <mergeCell ref="A7:F7"/>
    <mergeCell ref="A36:F36"/>
  </mergeCells>
  <pageMargins left="0.7" right="0.7" top="0.75" bottom="0.75" header="0.3" footer="0.3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"/>
  <sheetViews>
    <sheetView tabSelected="1" workbookViewId="0">
      <selection activeCell="H19" sqref="H19"/>
    </sheetView>
  </sheetViews>
  <sheetFormatPr defaultRowHeight="15" x14ac:dyDescent="0.25"/>
  <cols>
    <col min="1" max="1" width="37.7109375" customWidth="1"/>
    <col min="2" max="5" width="16.140625" customWidth="1"/>
    <col min="6" max="6" width="16" customWidth="1"/>
    <col min="7" max="7" width="25.28515625" hidden="1" customWidth="1"/>
    <col min="8" max="8" width="14" customWidth="1"/>
  </cols>
  <sheetData>
    <row r="1" spans="1:7" ht="42" customHeight="1" x14ac:dyDescent="0.25">
      <c r="A1" s="148" t="s">
        <v>178</v>
      </c>
      <c r="B1" s="148"/>
      <c r="C1" s="148"/>
      <c r="D1" s="148"/>
      <c r="E1" s="148"/>
      <c r="F1" s="148"/>
      <c r="G1" s="148"/>
    </row>
    <row r="2" spans="1:7" ht="18" customHeight="1" x14ac:dyDescent="0.25">
      <c r="A2" s="3"/>
      <c r="B2" s="3"/>
      <c r="C2" s="3"/>
      <c r="D2" s="3"/>
      <c r="E2" s="3"/>
      <c r="F2" s="3"/>
      <c r="G2" s="3"/>
    </row>
    <row r="3" spans="1:7" ht="15.75" x14ac:dyDescent="0.25">
      <c r="A3" s="148" t="s">
        <v>18</v>
      </c>
      <c r="B3" s="148"/>
      <c r="C3" s="148"/>
      <c r="D3" s="148"/>
      <c r="E3" s="148"/>
      <c r="F3" s="161"/>
      <c r="G3" s="161"/>
    </row>
    <row r="4" spans="1:7" ht="18" x14ac:dyDescent="0.25">
      <c r="A4" s="3"/>
      <c r="B4" s="3"/>
      <c r="C4" s="3"/>
      <c r="D4" s="3"/>
      <c r="E4" s="3"/>
      <c r="F4" s="4"/>
      <c r="G4" s="4"/>
    </row>
    <row r="5" spans="1:7" ht="18" customHeight="1" x14ac:dyDescent="0.25">
      <c r="A5" s="148" t="s">
        <v>4</v>
      </c>
      <c r="B5" s="148"/>
      <c r="C5" s="149"/>
      <c r="D5" s="149"/>
      <c r="E5" s="149"/>
      <c r="F5" s="149"/>
      <c r="G5" s="149"/>
    </row>
    <row r="6" spans="1:7" ht="18" x14ac:dyDescent="0.25">
      <c r="A6" s="3"/>
      <c r="B6" s="3"/>
      <c r="C6" s="3"/>
      <c r="D6" s="3"/>
      <c r="E6" s="3"/>
      <c r="F6" s="4"/>
      <c r="G6" s="4"/>
    </row>
    <row r="7" spans="1:7" ht="15.75" x14ac:dyDescent="0.25">
      <c r="A7" s="148" t="s">
        <v>13</v>
      </c>
      <c r="B7" s="148"/>
      <c r="C7" s="166"/>
      <c r="D7" s="166"/>
      <c r="E7" s="166"/>
      <c r="F7" s="166"/>
      <c r="G7" s="166"/>
    </row>
    <row r="9" spans="1:7" ht="25.5" x14ac:dyDescent="0.25">
      <c r="A9" s="128" t="s">
        <v>107</v>
      </c>
      <c r="B9" s="142" t="s">
        <v>179</v>
      </c>
      <c r="C9" s="143" t="s">
        <v>180</v>
      </c>
      <c r="D9" s="143" t="s">
        <v>181</v>
      </c>
      <c r="E9" s="143" t="s">
        <v>130</v>
      </c>
      <c r="F9" s="143" t="s">
        <v>182</v>
      </c>
    </row>
    <row r="10" spans="1:7" x14ac:dyDescent="0.25">
      <c r="A10" s="7" t="s">
        <v>14</v>
      </c>
      <c r="B10" s="97">
        <f>B11</f>
        <v>2336933.96</v>
      </c>
      <c r="C10" s="97">
        <f>C11</f>
        <v>2345076</v>
      </c>
      <c r="D10" s="97">
        <f t="shared" ref="D10:F10" si="0">D11</f>
        <v>2358479</v>
      </c>
      <c r="E10" s="97">
        <f t="shared" si="0"/>
        <v>2344479</v>
      </c>
      <c r="F10" s="97">
        <f t="shared" si="0"/>
        <v>2344479</v>
      </c>
    </row>
    <row r="11" spans="1:7" x14ac:dyDescent="0.25">
      <c r="A11" s="7" t="s">
        <v>108</v>
      </c>
      <c r="B11" s="98">
        <f>B12+B13</f>
        <v>2336933.96</v>
      </c>
      <c r="C11" s="98">
        <f>C12+C13</f>
        <v>2345076</v>
      </c>
      <c r="D11" s="98">
        <f t="shared" ref="D11:F11" si="1">D12+D13</f>
        <v>2358479</v>
      </c>
      <c r="E11" s="98">
        <f t="shared" si="1"/>
        <v>2344479</v>
      </c>
      <c r="F11" s="98">
        <f t="shared" si="1"/>
        <v>2344479</v>
      </c>
    </row>
    <row r="12" spans="1:7" x14ac:dyDescent="0.25">
      <c r="A12" s="13" t="s">
        <v>109</v>
      </c>
      <c r="B12" s="100">
        <v>2200277.73</v>
      </c>
      <c r="C12" s="98">
        <v>2127976</v>
      </c>
      <c r="D12" s="98">
        <v>2114739</v>
      </c>
      <c r="E12" s="98">
        <v>2100739</v>
      </c>
      <c r="F12" s="98">
        <v>2100739</v>
      </c>
    </row>
    <row r="13" spans="1:7" x14ac:dyDescent="0.25">
      <c r="A13" s="12" t="s">
        <v>110</v>
      </c>
      <c r="B13" s="99">
        <v>136656.23000000001</v>
      </c>
      <c r="C13" s="98">
        <v>217100</v>
      </c>
      <c r="D13" s="98">
        <v>243740</v>
      </c>
      <c r="E13" s="98">
        <v>243740</v>
      </c>
      <c r="F13" s="98">
        <v>243740</v>
      </c>
    </row>
  </sheetData>
  <mergeCells count="4">
    <mergeCell ref="A1:G1"/>
    <mergeCell ref="A3:G3"/>
    <mergeCell ref="A5:G5"/>
    <mergeCell ref="A7:G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4"/>
  <sheetViews>
    <sheetView workbookViewId="0">
      <selection sqref="A1:H1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25.28515625" customWidth="1"/>
    <col min="4" max="8" width="16.85546875" customWidth="1"/>
  </cols>
  <sheetData>
    <row r="1" spans="1:8" ht="42" customHeight="1" x14ac:dyDescent="0.25">
      <c r="A1" s="148" t="s">
        <v>178</v>
      </c>
      <c r="B1" s="148"/>
      <c r="C1" s="148"/>
      <c r="D1" s="148"/>
      <c r="E1" s="148"/>
      <c r="F1" s="148"/>
      <c r="G1" s="148"/>
      <c r="H1" s="148"/>
    </row>
    <row r="2" spans="1:8" ht="18" customHeight="1" x14ac:dyDescent="0.25">
      <c r="A2" s="3"/>
      <c r="B2" s="3"/>
      <c r="C2" s="3"/>
      <c r="D2" s="3"/>
      <c r="E2" s="3"/>
      <c r="F2" s="3"/>
      <c r="G2" s="3"/>
      <c r="H2" s="3"/>
    </row>
    <row r="3" spans="1:8" ht="15.75" customHeight="1" x14ac:dyDescent="0.25">
      <c r="A3" s="148" t="s">
        <v>18</v>
      </c>
      <c r="B3" s="148"/>
      <c r="C3" s="148"/>
      <c r="D3" s="148"/>
      <c r="E3" s="148"/>
      <c r="F3" s="148"/>
      <c r="G3" s="148"/>
      <c r="H3" s="148"/>
    </row>
    <row r="4" spans="1:8" ht="18" x14ac:dyDescent="0.25">
      <c r="A4" s="3"/>
      <c r="B4" s="3"/>
      <c r="C4" s="3"/>
      <c r="D4" s="3"/>
      <c r="E4" s="3"/>
      <c r="F4" s="3"/>
      <c r="G4" s="4"/>
      <c r="H4" s="4"/>
    </row>
    <row r="5" spans="1:8" ht="18" customHeight="1" x14ac:dyDescent="0.25">
      <c r="A5" s="148" t="s">
        <v>113</v>
      </c>
      <c r="B5" s="148"/>
      <c r="C5" s="148"/>
      <c r="D5" s="148"/>
      <c r="E5" s="148"/>
      <c r="F5" s="148"/>
      <c r="G5" s="148"/>
      <c r="H5" s="148"/>
    </row>
    <row r="6" spans="1:8" ht="18" x14ac:dyDescent="0.25">
      <c r="A6" s="3"/>
      <c r="B6" s="3"/>
      <c r="C6" s="3"/>
      <c r="D6" s="3"/>
      <c r="E6" s="3"/>
      <c r="F6" s="3"/>
      <c r="G6" s="4"/>
      <c r="H6" s="4"/>
    </row>
    <row r="7" spans="1:8" ht="25.5" x14ac:dyDescent="0.25">
      <c r="A7" s="128" t="s">
        <v>5</v>
      </c>
      <c r="B7" s="129" t="s">
        <v>6</v>
      </c>
      <c r="C7" s="129" t="s">
        <v>28</v>
      </c>
      <c r="D7" s="129" t="s">
        <v>179</v>
      </c>
      <c r="E7" s="128" t="s">
        <v>201</v>
      </c>
      <c r="F7" s="128" t="s">
        <v>202</v>
      </c>
      <c r="G7" s="128" t="s">
        <v>130</v>
      </c>
      <c r="H7" s="128" t="s">
        <v>182</v>
      </c>
    </row>
    <row r="8" spans="1:8" x14ac:dyDescent="0.25">
      <c r="A8" s="25"/>
      <c r="B8" s="26"/>
      <c r="C8" s="24" t="s">
        <v>47</v>
      </c>
      <c r="D8" s="26"/>
      <c r="E8" s="26"/>
      <c r="F8" s="26"/>
      <c r="G8" s="26"/>
      <c r="H8" s="26"/>
    </row>
    <row r="9" spans="1:8" ht="25.5" x14ac:dyDescent="0.25">
      <c r="A9" s="7">
        <v>8</v>
      </c>
      <c r="B9" s="7"/>
      <c r="C9" s="7" t="s">
        <v>15</v>
      </c>
      <c r="D9" s="6"/>
      <c r="E9" s="6"/>
      <c r="F9" s="6"/>
      <c r="G9" s="6"/>
      <c r="H9" s="6"/>
    </row>
    <row r="10" spans="1:8" x14ac:dyDescent="0.25">
      <c r="A10" s="7"/>
      <c r="B10" s="11">
        <v>84</v>
      </c>
      <c r="C10" s="11" t="s">
        <v>21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</row>
    <row r="11" spans="1:8" x14ac:dyDescent="0.25">
      <c r="A11" s="7"/>
      <c r="B11" s="11"/>
      <c r="C11" s="28"/>
      <c r="D11" s="6"/>
      <c r="E11" s="6"/>
      <c r="F11" s="6"/>
      <c r="G11" s="6"/>
      <c r="H11" s="6"/>
    </row>
    <row r="12" spans="1:8" x14ac:dyDescent="0.25">
      <c r="A12" s="7"/>
      <c r="B12" s="11"/>
      <c r="C12" s="24" t="s">
        <v>48</v>
      </c>
      <c r="D12" s="6"/>
      <c r="E12" s="6"/>
      <c r="F12" s="6"/>
      <c r="G12" s="6"/>
      <c r="H12" s="6"/>
    </row>
    <row r="13" spans="1:8" ht="25.5" x14ac:dyDescent="0.25">
      <c r="A13" s="10">
        <v>5</v>
      </c>
      <c r="B13" s="10"/>
      <c r="C13" s="16" t="s">
        <v>16</v>
      </c>
      <c r="D13" s="6"/>
      <c r="E13" s="6"/>
      <c r="F13" s="6"/>
      <c r="G13" s="6"/>
      <c r="H13" s="6"/>
    </row>
    <row r="14" spans="1:8" ht="25.5" x14ac:dyDescent="0.25">
      <c r="A14" s="11"/>
      <c r="B14" s="11">
        <v>54</v>
      </c>
      <c r="C14" s="17" t="s">
        <v>22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</sheetData>
  <mergeCells count="3">
    <mergeCell ref="A1:H1"/>
    <mergeCell ref="A3:H3"/>
    <mergeCell ref="A5:H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77"/>
  <sheetViews>
    <sheetView workbookViewId="0">
      <selection activeCell="M165" sqref="M165"/>
    </sheetView>
  </sheetViews>
  <sheetFormatPr defaultRowHeight="15" x14ac:dyDescent="0.25"/>
  <cols>
    <col min="1" max="1" width="16" customWidth="1"/>
    <col min="2" max="2" width="28.28515625" customWidth="1"/>
    <col min="3" max="3" width="15.140625" style="126" customWidth="1"/>
    <col min="4" max="7" width="15.140625" style="127" customWidth="1"/>
  </cols>
  <sheetData>
    <row r="1" spans="1:7" ht="42" customHeight="1" x14ac:dyDescent="0.25">
      <c r="A1" s="148" t="s">
        <v>178</v>
      </c>
      <c r="B1" s="148"/>
      <c r="C1" s="148"/>
      <c r="D1" s="148"/>
      <c r="E1" s="148"/>
      <c r="F1" s="148"/>
      <c r="G1" s="148"/>
    </row>
    <row r="2" spans="1:7" ht="18" x14ac:dyDescent="0.25">
      <c r="A2" s="3"/>
      <c r="B2" s="3"/>
      <c r="C2" s="101"/>
      <c r="D2" s="102"/>
      <c r="E2" s="102"/>
      <c r="F2" s="102"/>
      <c r="G2" s="102"/>
    </row>
    <row r="3" spans="1:7" ht="18" customHeight="1" x14ac:dyDescent="0.25">
      <c r="A3" s="148" t="s">
        <v>17</v>
      </c>
      <c r="B3" s="149"/>
      <c r="C3" s="149"/>
      <c r="D3" s="149"/>
      <c r="E3" s="149"/>
      <c r="F3" s="149"/>
      <c r="G3" s="149"/>
    </row>
    <row r="4" spans="1:7" ht="15.75" thickBot="1" x14ac:dyDescent="0.3">
      <c r="A4" s="40" t="s">
        <v>19</v>
      </c>
      <c r="B4" s="40" t="s">
        <v>28</v>
      </c>
      <c r="C4" s="103" t="s">
        <v>179</v>
      </c>
      <c r="D4" s="104" t="s">
        <v>135</v>
      </c>
      <c r="E4" s="104" t="s">
        <v>192</v>
      </c>
      <c r="F4" s="104" t="s">
        <v>136</v>
      </c>
      <c r="G4" s="105" t="s">
        <v>193</v>
      </c>
    </row>
    <row r="5" spans="1:7" ht="15.75" thickTop="1" x14ac:dyDescent="0.25">
      <c r="A5" s="41" t="s">
        <v>128</v>
      </c>
      <c r="B5" s="42" t="s">
        <v>58</v>
      </c>
      <c r="C5" s="106">
        <f>SUM(C6+C18+C130+C171)</f>
        <v>2336933.96</v>
      </c>
      <c r="D5" s="106">
        <f>SUM(D6+D18+D130+D171)</f>
        <v>2345076</v>
      </c>
      <c r="E5" s="106">
        <f>SUM(E6+E18+E130+E171)</f>
        <v>2358479</v>
      </c>
      <c r="F5" s="106">
        <f>SUM(F6+F18+F130+F171)</f>
        <v>2344479</v>
      </c>
      <c r="G5" s="106">
        <f>SUM(G6+G18+G130+G171)</f>
        <v>2344479</v>
      </c>
    </row>
    <row r="6" spans="1:7" ht="25.5" customHeight="1" x14ac:dyDescent="0.25">
      <c r="A6" s="43" t="s">
        <v>146</v>
      </c>
      <c r="B6" s="44" t="s">
        <v>59</v>
      </c>
      <c r="C6" s="108">
        <f>SUM(C7+C11+C15)</f>
        <v>92385.93</v>
      </c>
      <c r="D6" s="108">
        <f t="shared" ref="D6:G6" si="0">SUM(D7+D11+D15)</f>
        <v>94550</v>
      </c>
      <c r="E6" s="108">
        <f t="shared" si="0"/>
        <v>96530</v>
      </c>
      <c r="F6" s="108">
        <f t="shared" si="0"/>
        <v>96530</v>
      </c>
      <c r="G6" s="108">
        <f t="shared" si="0"/>
        <v>96530</v>
      </c>
    </row>
    <row r="7" spans="1:7" ht="21.75" customHeight="1" x14ac:dyDescent="0.25">
      <c r="A7" s="45" t="s">
        <v>147</v>
      </c>
      <c r="B7" s="46" t="s">
        <v>60</v>
      </c>
      <c r="C7" s="110">
        <f>SUM(C9+C10)</f>
        <v>84570.93</v>
      </c>
      <c r="D7" s="110">
        <f t="shared" ref="D7:G7" si="1">SUM(D9+D10)</f>
        <v>88850</v>
      </c>
      <c r="E7" s="110">
        <f t="shared" si="1"/>
        <v>91130</v>
      </c>
      <c r="F7" s="110">
        <f t="shared" si="1"/>
        <v>91130</v>
      </c>
      <c r="G7" s="110">
        <f t="shared" si="1"/>
        <v>91130</v>
      </c>
    </row>
    <row r="8" spans="1:7" ht="21" customHeight="1" x14ac:dyDescent="0.25">
      <c r="A8" s="47" t="s">
        <v>127</v>
      </c>
      <c r="B8" s="48" t="s">
        <v>61</v>
      </c>
      <c r="C8" s="111">
        <f>SUM(C9+C10)</f>
        <v>84570.93</v>
      </c>
      <c r="D8" s="112">
        <f>SUM(D9+D10)</f>
        <v>88850</v>
      </c>
      <c r="E8" s="112">
        <f>SUM(E9+E10)</f>
        <v>91130</v>
      </c>
      <c r="F8" s="112">
        <f>SUM(F9+F10)</f>
        <v>91130</v>
      </c>
      <c r="G8" s="112">
        <f>SUM(G9+G10)</f>
        <v>91130</v>
      </c>
    </row>
    <row r="9" spans="1:7" x14ac:dyDescent="0.25">
      <c r="A9" s="49">
        <v>32</v>
      </c>
      <c r="B9" s="50" t="s">
        <v>20</v>
      </c>
      <c r="C9" s="113">
        <v>84184.01</v>
      </c>
      <c r="D9" s="114">
        <v>88850</v>
      </c>
      <c r="E9" s="114">
        <v>91130</v>
      </c>
      <c r="F9" s="114">
        <v>91130</v>
      </c>
      <c r="G9" s="114">
        <v>91130</v>
      </c>
    </row>
    <row r="10" spans="1:7" x14ac:dyDescent="0.25">
      <c r="A10" s="49">
        <v>34</v>
      </c>
      <c r="B10" s="51" t="s">
        <v>62</v>
      </c>
      <c r="C10" s="113">
        <v>386.92</v>
      </c>
      <c r="D10" s="114">
        <v>0</v>
      </c>
      <c r="E10" s="114">
        <v>0</v>
      </c>
      <c r="F10" s="114">
        <v>0</v>
      </c>
      <c r="G10" s="114">
        <v>0</v>
      </c>
    </row>
    <row r="11" spans="1:7" ht="21.75" customHeight="1" x14ac:dyDescent="0.25">
      <c r="A11" s="45" t="s">
        <v>148</v>
      </c>
      <c r="B11" s="46" t="s">
        <v>134</v>
      </c>
      <c r="C11" s="109">
        <f>SUM(C12)</f>
        <v>0</v>
      </c>
      <c r="D11" s="109">
        <f t="shared" ref="D11:G11" si="2">SUM(D12)</f>
        <v>0</v>
      </c>
      <c r="E11" s="109">
        <f t="shared" si="2"/>
        <v>0</v>
      </c>
      <c r="F11" s="109">
        <f t="shared" si="2"/>
        <v>0</v>
      </c>
      <c r="G11" s="109">
        <f t="shared" si="2"/>
        <v>0</v>
      </c>
    </row>
    <row r="12" spans="1:7" ht="21" customHeight="1" x14ac:dyDescent="0.25">
      <c r="A12" s="47" t="s">
        <v>127</v>
      </c>
      <c r="B12" s="48" t="s">
        <v>61</v>
      </c>
      <c r="C12" s="111">
        <f>SUM(C13+C14)</f>
        <v>0</v>
      </c>
      <c r="D12" s="112">
        <f>SUM(D13+D14)</f>
        <v>0</v>
      </c>
      <c r="E12" s="112">
        <f>SUM(E13+E14)</f>
        <v>0</v>
      </c>
      <c r="F12" s="112">
        <f>SUM(F13+F14)</f>
        <v>0</v>
      </c>
      <c r="G12" s="112">
        <f>SUM(G13+G14)</f>
        <v>0</v>
      </c>
    </row>
    <row r="13" spans="1:7" x14ac:dyDescent="0.25">
      <c r="A13" s="49">
        <v>32</v>
      </c>
      <c r="B13" s="50" t="s">
        <v>20</v>
      </c>
      <c r="C13" s="113">
        <v>0</v>
      </c>
      <c r="D13" s="114">
        <v>0</v>
      </c>
      <c r="E13" s="114">
        <v>0</v>
      </c>
      <c r="F13" s="115">
        <v>0</v>
      </c>
      <c r="G13" s="116">
        <v>0</v>
      </c>
    </row>
    <row r="14" spans="1:7" x14ac:dyDescent="0.25">
      <c r="A14" s="49">
        <v>34</v>
      </c>
      <c r="B14" s="51" t="s">
        <v>62</v>
      </c>
      <c r="C14" s="113">
        <v>0</v>
      </c>
      <c r="D14" s="114">
        <v>0</v>
      </c>
      <c r="E14" s="114">
        <v>0</v>
      </c>
      <c r="F14" s="115">
        <v>0</v>
      </c>
      <c r="G14" s="114">
        <v>0</v>
      </c>
    </row>
    <row r="15" spans="1:7" ht="33.75" x14ac:dyDescent="0.25">
      <c r="A15" s="45" t="s">
        <v>149</v>
      </c>
      <c r="B15" s="46" t="s">
        <v>63</v>
      </c>
      <c r="C15" s="109">
        <f t="shared" ref="C15:G16" si="3">SUM(C16)</f>
        <v>7815</v>
      </c>
      <c r="D15" s="110">
        <f t="shared" si="3"/>
        <v>5700</v>
      </c>
      <c r="E15" s="110">
        <f t="shared" si="3"/>
        <v>5400</v>
      </c>
      <c r="F15" s="110">
        <f t="shared" si="3"/>
        <v>5400</v>
      </c>
      <c r="G15" s="110">
        <f t="shared" si="3"/>
        <v>5400</v>
      </c>
    </row>
    <row r="16" spans="1:7" ht="21" customHeight="1" x14ac:dyDescent="0.25">
      <c r="A16" s="47" t="s">
        <v>127</v>
      </c>
      <c r="B16" s="48" t="s">
        <v>61</v>
      </c>
      <c r="C16" s="111">
        <f t="shared" si="3"/>
        <v>7815</v>
      </c>
      <c r="D16" s="112">
        <f t="shared" si="3"/>
        <v>5700</v>
      </c>
      <c r="E16" s="112">
        <f t="shared" si="3"/>
        <v>5400</v>
      </c>
      <c r="F16" s="112">
        <f t="shared" si="3"/>
        <v>5400</v>
      </c>
      <c r="G16" s="112">
        <f t="shared" si="3"/>
        <v>5400</v>
      </c>
    </row>
    <row r="17" spans="1:7" ht="14.25" customHeight="1" x14ac:dyDescent="0.25">
      <c r="A17" s="49">
        <v>42</v>
      </c>
      <c r="B17" s="51" t="s">
        <v>27</v>
      </c>
      <c r="C17" s="113">
        <v>7815</v>
      </c>
      <c r="D17" s="114">
        <v>5700</v>
      </c>
      <c r="E17" s="114">
        <v>5400</v>
      </c>
      <c r="F17" s="114">
        <v>5400</v>
      </c>
      <c r="G17" s="114">
        <v>5400</v>
      </c>
    </row>
    <row r="18" spans="1:7" ht="26.25" customHeight="1" x14ac:dyDescent="0.25">
      <c r="A18" s="43" t="s">
        <v>150</v>
      </c>
      <c r="B18" s="44" t="s">
        <v>64</v>
      </c>
      <c r="C18" s="107">
        <f>SUM(C19+C33+C67+C70+C74+C78+C85+C88+C91+C94+C97+C100+C104+C109+C118+C127)</f>
        <v>576676.77</v>
      </c>
      <c r="D18" s="107">
        <f>SUM(D19+D33+D67+D70+D74+D78+D85+D88+D91+D94+D97+D100+D104+D109+D118+D127)</f>
        <v>570326</v>
      </c>
      <c r="E18" s="107">
        <f>SUM(E19+E33+E67+E70+E74+E78+E85+E88+E91+E94+E97+E100+E104+E109+E118+E123+E127)</f>
        <v>554409</v>
      </c>
      <c r="F18" s="107">
        <f>SUM(F19+F33+F67+F70+F74+F78+F85+F88+F91+F94+F97+F100+F104+F109+F118+F127)</f>
        <v>540409</v>
      </c>
      <c r="G18" s="107">
        <f>SUM(G19+G33+G67+G70+G74+G78+G85+G88+G91+G94+G97+G100+G104+G109+G118+G127)</f>
        <v>540409</v>
      </c>
    </row>
    <row r="19" spans="1:7" ht="22.5" x14ac:dyDescent="0.25">
      <c r="A19" s="45" t="s">
        <v>151</v>
      </c>
      <c r="B19" s="46" t="s">
        <v>65</v>
      </c>
      <c r="C19" s="109">
        <f>SUM(C20+C24+C30)</f>
        <v>207658.51</v>
      </c>
      <c r="D19" s="110">
        <f>SUM(D20+D24+D30)</f>
        <v>245500</v>
      </c>
      <c r="E19" s="110">
        <f>SUM(E20+E24+E30)</f>
        <v>238050</v>
      </c>
      <c r="F19" s="110">
        <f>SUM(F20+F24+F30)</f>
        <v>238050</v>
      </c>
      <c r="G19" s="110">
        <f>SUM(G20+G24+G30)</f>
        <v>238050</v>
      </c>
    </row>
    <row r="20" spans="1:7" x14ac:dyDescent="0.25">
      <c r="A20" s="47" t="s">
        <v>66</v>
      </c>
      <c r="B20" s="48" t="s">
        <v>67</v>
      </c>
      <c r="C20" s="111">
        <f>SUM(C21:C23)</f>
        <v>117454.79000000001</v>
      </c>
      <c r="D20" s="112">
        <f>SUM(D21:D23)</f>
        <v>135500</v>
      </c>
      <c r="E20" s="112">
        <f>SUM(E21:E23)</f>
        <v>130760</v>
      </c>
      <c r="F20" s="112">
        <f>SUM(F21:F23)</f>
        <v>130760</v>
      </c>
      <c r="G20" s="112">
        <f>SUM(G21:G23)</f>
        <v>130760</v>
      </c>
    </row>
    <row r="21" spans="1:7" ht="15" customHeight="1" x14ac:dyDescent="0.25">
      <c r="A21" s="49">
        <v>31</v>
      </c>
      <c r="B21" s="51" t="s">
        <v>11</v>
      </c>
      <c r="C21" s="113">
        <v>113861.89</v>
      </c>
      <c r="D21" s="114">
        <v>130000</v>
      </c>
      <c r="E21" s="114">
        <v>125300</v>
      </c>
      <c r="F21" s="114">
        <v>125300</v>
      </c>
      <c r="G21" s="114">
        <v>125300</v>
      </c>
    </row>
    <row r="22" spans="1:7" x14ac:dyDescent="0.25">
      <c r="A22" s="49">
        <v>32</v>
      </c>
      <c r="B22" s="51" t="s">
        <v>20</v>
      </c>
      <c r="C22" s="113">
        <v>2215.3000000000002</v>
      </c>
      <c r="D22" s="114">
        <v>2800</v>
      </c>
      <c r="E22" s="114">
        <v>2760</v>
      </c>
      <c r="F22" s="114">
        <v>2760</v>
      </c>
      <c r="G22" s="114">
        <v>2760</v>
      </c>
    </row>
    <row r="23" spans="1:7" ht="22.5" x14ac:dyDescent="0.25">
      <c r="A23" s="49">
        <v>42</v>
      </c>
      <c r="B23" s="51" t="s">
        <v>27</v>
      </c>
      <c r="C23" s="113">
        <v>1377.6</v>
      </c>
      <c r="D23" s="114">
        <v>2700</v>
      </c>
      <c r="E23" s="114">
        <v>2700</v>
      </c>
      <c r="F23" s="114">
        <v>2700</v>
      </c>
      <c r="G23" s="114">
        <v>2700</v>
      </c>
    </row>
    <row r="24" spans="1:7" x14ac:dyDescent="0.25">
      <c r="A24" s="47" t="s">
        <v>68</v>
      </c>
      <c r="B24" s="48" t="s">
        <v>69</v>
      </c>
      <c r="C24" s="111">
        <f>SUM(C25:C29)</f>
        <v>90203.72</v>
      </c>
      <c r="D24" s="112">
        <f>SUM(D25:D29)</f>
        <v>110000</v>
      </c>
      <c r="E24" s="112">
        <f>SUM(E25:E29)</f>
        <v>107290</v>
      </c>
      <c r="F24" s="112">
        <f>SUM(F25:F29)</f>
        <v>107290</v>
      </c>
      <c r="G24" s="112">
        <f>SUM(G25:G29)</f>
        <v>107290</v>
      </c>
    </row>
    <row r="25" spans="1:7" x14ac:dyDescent="0.25">
      <c r="A25" s="49">
        <v>31</v>
      </c>
      <c r="B25" s="51" t="s">
        <v>11</v>
      </c>
      <c r="C25" s="113">
        <v>48584.71</v>
      </c>
      <c r="D25" s="114">
        <v>65000</v>
      </c>
      <c r="E25" s="114">
        <v>61800</v>
      </c>
      <c r="F25" s="114">
        <v>61800</v>
      </c>
      <c r="G25" s="114">
        <v>61800</v>
      </c>
    </row>
    <row r="26" spans="1:7" x14ac:dyDescent="0.25">
      <c r="A26" s="49">
        <v>32</v>
      </c>
      <c r="B26" s="51" t="s">
        <v>20</v>
      </c>
      <c r="C26" s="113">
        <v>41619.01</v>
      </c>
      <c r="D26" s="114">
        <v>45000</v>
      </c>
      <c r="E26" s="114">
        <v>45490</v>
      </c>
      <c r="F26" s="114">
        <v>45490</v>
      </c>
      <c r="G26" s="114">
        <v>45490</v>
      </c>
    </row>
    <row r="27" spans="1:7" x14ac:dyDescent="0.25">
      <c r="A27" s="49">
        <v>34</v>
      </c>
      <c r="B27" s="51" t="s">
        <v>62</v>
      </c>
      <c r="C27" s="113">
        <v>0</v>
      </c>
      <c r="D27" s="114"/>
      <c r="E27" s="114"/>
      <c r="F27" s="114"/>
      <c r="G27" s="114"/>
    </row>
    <row r="28" spans="1:7" ht="22.5" x14ac:dyDescent="0.25">
      <c r="A28" s="49">
        <v>42</v>
      </c>
      <c r="B28" s="51" t="s">
        <v>27</v>
      </c>
      <c r="C28" s="113">
        <v>0</v>
      </c>
      <c r="D28" s="114">
        <v>0</v>
      </c>
      <c r="E28" s="114">
        <v>0</v>
      </c>
      <c r="F28" s="114">
        <v>0</v>
      </c>
      <c r="G28" s="114">
        <v>0</v>
      </c>
    </row>
    <row r="29" spans="1:7" x14ac:dyDescent="0.25">
      <c r="A29" s="49">
        <v>94</v>
      </c>
      <c r="B29" s="50" t="s">
        <v>114</v>
      </c>
      <c r="C29" s="113"/>
      <c r="D29" s="114"/>
      <c r="E29" s="114"/>
      <c r="F29" s="117"/>
      <c r="G29" s="114"/>
    </row>
    <row r="30" spans="1:7" x14ac:dyDescent="0.25">
      <c r="A30" s="47" t="s">
        <v>71</v>
      </c>
      <c r="B30" s="48" t="s">
        <v>72</v>
      </c>
      <c r="C30" s="111">
        <f>SUM(C31:C32)</f>
        <v>0</v>
      </c>
      <c r="D30" s="112">
        <f>SUM(D31:D32)</f>
        <v>0</v>
      </c>
      <c r="E30" s="112">
        <f>SUM(E31:E32)</f>
        <v>0</v>
      </c>
      <c r="F30" s="112">
        <f>SUM(F31:F32)</f>
        <v>0</v>
      </c>
      <c r="G30" s="112">
        <f>SUM(G31:G32)</f>
        <v>0</v>
      </c>
    </row>
    <row r="31" spans="1:7" x14ac:dyDescent="0.25">
      <c r="A31" s="49">
        <v>31</v>
      </c>
      <c r="B31" s="51" t="s">
        <v>11</v>
      </c>
      <c r="C31" s="113"/>
      <c r="D31" s="114"/>
      <c r="E31" s="114"/>
      <c r="F31" s="117"/>
      <c r="G31" s="114"/>
    </row>
    <row r="32" spans="1:7" x14ac:dyDescent="0.25">
      <c r="A32" s="49">
        <v>92</v>
      </c>
      <c r="B32" s="50" t="s">
        <v>70</v>
      </c>
      <c r="C32" s="113"/>
      <c r="D32" s="114"/>
      <c r="E32" s="114"/>
      <c r="F32" s="117"/>
      <c r="G32" s="114"/>
    </row>
    <row r="33" spans="1:7" ht="32.25" customHeight="1" x14ac:dyDescent="0.25">
      <c r="A33" s="45" t="s">
        <v>152</v>
      </c>
      <c r="B33" s="46" t="s">
        <v>73</v>
      </c>
      <c r="C33" s="109">
        <f>SUM(C34+C37+C41+C46+C52+C57+C62)</f>
        <v>13871.439999999999</v>
      </c>
      <c r="D33" s="110">
        <f>SUM(D34+D37+D41+D46+D52+D57+D62)</f>
        <v>17981</v>
      </c>
      <c r="E33" s="110">
        <f>SUM(E34+E37+E41+E46+E52+E57+E62)</f>
        <v>15214</v>
      </c>
      <c r="F33" s="110">
        <f>SUM(F34+F37+F41+F46+F52+F57+F62)</f>
        <v>14214</v>
      </c>
      <c r="G33" s="110">
        <f>SUM(G34+G37+G41+G46+G52+G57+G62)</f>
        <v>14214</v>
      </c>
    </row>
    <row r="34" spans="1:7" ht="19.5" x14ac:dyDescent="0.25">
      <c r="A34" s="47" t="s">
        <v>66</v>
      </c>
      <c r="B34" s="52" t="s">
        <v>74</v>
      </c>
      <c r="C34" s="111">
        <f>SUM(C35:C36)</f>
        <v>1376.12</v>
      </c>
      <c r="D34" s="112">
        <f>SUM(D35:D36)</f>
        <v>531</v>
      </c>
      <c r="E34" s="112">
        <f>SUM(E35:E36)</f>
        <v>664</v>
      </c>
      <c r="F34" s="112">
        <f>SUM(F35:F36)</f>
        <v>664</v>
      </c>
      <c r="G34" s="112">
        <f>SUM(G35:G36)</f>
        <v>664</v>
      </c>
    </row>
    <row r="35" spans="1:7" x14ac:dyDescent="0.25">
      <c r="A35" s="49">
        <v>32</v>
      </c>
      <c r="B35" s="51" t="s">
        <v>20</v>
      </c>
      <c r="C35" s="113">
        <v>1376.12</v>
      </c>
      <c r="D35" s="118">
        <v>531</v>
      </c>
      <c r="E35" s="118">
        <v>664</v>
      </c>
      <c r="F35" s="119">
        <v>664</v>
      </c>
      <c r="G35" s="118">
        <v>664</v>
      </c>
    </row>
    <row r="36" spans="1:7" ht="22.5" x14ac:dyDescent="0.25">
      <c r="A36" s="49">
        <v>42</v>
      </c>
      <c r="B36" s="51" t="s">
        <v>27</v>
      </c>
      <c r="C36" s="113"/>
      <c r="D36" s="118"/>
      <c r="E36" s="118"/>
      <c r="F36" s="119"/>
      <c r="G36" s="118"/>
    </row>
    <row r="37" spans="1:7" ht="13.5" customHeight="1" x14ac:dyDescent="0.25">
      <c r="A37" s="47" t="s">
        <v>75</v>
      </c>
      <c r="B37" s="48" t="s">
        <v>76</v>
      </c>
      <c r="C37" s="111">
        <f>SUM(C38:C40)</f>
        <v>1815.53</v>
      </c>
      <c r="D37" s="112">
        <f>SUM(D38:D40)</f>
        <v>7000</v>
      </c>
      <c r="E37" s="112">
        <f>SUM(E38:E40)</f>
        <v>6800</v>
      </c>
      <c r="F37" s="112">
        <f>SUM(F38:F40)</f>
        <v>5800</v>
      </c>
      <c r="G37" s="112">
        <f>SUM(G38:G40)</f>
        <v>5800</v>
      </c>
    </row>
    <row r="38" spans="1:7" x14ac:dyDescent="0.25">
      <c r="A38" s="49">
        <v>32</v>
      </c>
      <c r="B38" s="51" t="s">
        <v>20</v>
      </c>
      <c r="C38" s="113">
        <v>1686.3</v>
      </c>
      <c r="D38" s="114">
        <v>5000</v>
      </c>
      <c r="E38" s="114">
        <v>5800</v>
      </c>
      <c r="F38" s="114">
        <v>5800</v>
      </c>
      <c r="G38" s="114">
        <v>5800</v>
      </c>
    </row>
    <row r="39" spans="1:7" ht="22.5" x14ac:dyDescent="0.25">
      <c r="A39" s="49">
        <v>42</v>
      </c>
      <c r="B39" s="51" t="s">
        <v>27</v>
      </c>
      <c r="C39" s="113"/>
      <c r="D39" s="114"/>
      <c r="E39" s="114"/>
      <c r="F39" s="114"/>
      <c r="G39" s="114"/>
    </row>
    <row r="40" spans="1:7" x14ac:dyDescent="0.25">
      <c r="A40" s="49">
        <v>93</v>
      </c>
      <c r="B40" s="50" t="s">
        <v>70</v>
      </c>
      <c r="C40" s="113">
        <v>129.22999999999999</v>
      </c>
      <c r="D40" s="114">
        <v>2000</v>
      </c>
      <c r="E40" s="114">
        <v>1000</v>
      </c>
      <c r="F40" s="117">
        <v>0</v>
      </c>
      <c r="G40" s="114">
        <v>0</v>
      </c>
    </row>
    <row r="41" spans="1:7" ht="15" customHeight="1" x14ac:dyDescent="0.25">
      <c r="A41" s="47" t="s">
        <v>68</v>
      </c>
      <c r="B41" s="48" t="s">
        <v>77</v>
      </c>
      <c r="C41" s="111">
        <f>SUM(C42:C45)</f>
        <v>1147</v>
      </c>
      <c r="D41" s="112">
        <f>SUM(D42:D45)</f>
        <v>1900</v>
      </c>
      <c r="E41" s="112">
        <f>SUM(E42:E45)</f>
        <v>0</v>
      </c>
      <c r="F41" s="112">
        <f>SUM(F42:F45)</f>
        <v>0</v>
      </c>
      <c r="G41" s="112">
        <f>SUM(G42:G45)</f>
        <v>0</v>
      </c>
    </row>
    <row r="42" spans="1:7" x14ac:dyDescent="0.25">
      <c r="A42" s="49">
        <v>31</v>
      </c>
      <c r="B42" s="51" t="s">
        <v>11</v>
      </c>
      <c r="C42" s="113"/>
      <c r="D42" s="114"/>
      <c r="E42" s="114"/>
      <c r="F42" s="117"/>
      <c r="G42" s="114"/>
    </row>
    <row r="43" spans="1:7" x14ac:dyDescent="0.25">
      <c r="A43" s="49">
        <v>32</v>
      </c>
      <c r="B43" s="51" t="s">
        <v>20</v>
      </c>
      <c r="C43" s="113">
        <v>1147</v>
      </c>
      <c r="D43" s="114">
        <v>1900</v>
      </c>
      <c r="E43" s="114">
        <v>0</v>
      </c>
      <c r="F43" s="114">
        <v>0</v>
      </c>
      <c r="G43" s="114">
        <v>0</v>
      </c>
    </row>
    <row r="44" spans="1:7" ht="22.5" x14ac:dyDescent="0.25">
      <c r="A44" s="49">
        <v>42</v>
      </c>
      <c r="B44" s="51" t="s">
        <v>27</v>
      </c>
      <c r="C44" s="113"/>
      <c r="D44" s="114"/>
      <c r="E44" s="114"/>
      <c r="F44" s="117"/>
      <c r="G44" s="114"/>
    </row>
    <row r="45" spans="1:7" x14ac:dyDescent="0.25">
      <c r="A45" s="49">
        <v>94</v>
      </c>
      <c r="B45" s="50" t="s">
        <v>114</v>
      </c>
      <c r="C45" s="113"/>
      <c r="D45" s="114"/>
      <c r="E45" s="114"/>
      <c r="F45" s="117"/>
      <c r="G45" s="114"/>
    </row>
    <row r="46" spans="1:7" ht="15" customHeight="1" x14ac:dyDescent="0.25">
      <c r="A46" s="47" t="s">
        <v>142</v>
      </c>
      <c r="B46" s="48" t="s">
        <v>78</v>
      </c>
      <c r="C46" s="111">
        <f>SUM(C47:C51)</f>
        <v>3943.26</v>
      </c>
      <c r="D46" s="112">
        <f>SUM(D47:D51)</f>
        <v>3950</v>
      </c>
      <c r="E46" s="112">
        <f>SUM(E47:E51)</f>
        <v>1500</v>
      </c>
      <c r="F46" s="112">
        <f>SUM(F47:F51)</f>
        <v>1500</v>
      </c>
      <c r="G46" s="112">
        <f>SUM(G47:G51)</f>
        <v>1500</v>
      </c>
    </row>
    <row r="47" spans="1:7" x14ac:dyDescent="0.25">
      <c r="A47" s="49">
        <v>31</v>
      </c>
      <c r="B47" s="51" t="s">
        <v>11</v>
      </c>
      <c r="C47" s="113"/>
      <c r="D47" s="114"/>
      <c r="E47" s="114"/>
      <c r="F47" s="117"/>
      <c r="G47" s="114"/>
    </row>
    <row r="48" spans="1:7" x14ac:dyDescent="0.25">
      <c r="A48" s="49">
        <v>32</v>
      </c>
      <c r="B48" s="51" t="s">
        <v>20</v>
      </c>
      <c r="C48" s="113">
        <v>988.75</v>
      </c>
      <c r="D48" s="114">
        <v>3100</v>
      </c>
      <c r="E48" s="114">
        <v>1500</v>
      </c>
      <c r="F48" s="114">
        <v>1500</v>
      </c>
      <c r="G48" s="114">
        <v>1500</v>
      </c>
    </row>
    <row r="49" spans="1:7" x14ac:dyDescent="0.25">
      <c r="A49" s="49">
        <v>38</v>
      </c>
      <c r="B49" s="51" t="s">
        <v>111</v>
      </c>
      <c r="C49" s="113">
        <v>850.51</v>
      </c>
      <c r="D49" s="114">
        <v>850</v>
      </c>
      <c r="E49" s="114">
        <v>0</v>
      </c>
      <c r="F49" s="114">
        <v>0</v>
      </c>
      <c r="G49" s="114">
        <v>0</v>
      </c>
    </row>
    <row r="50" spans="1:7" ht="22.5" x14ac:dyDescent="0.25">
      <c r="A50" s="49">
        <v>42</v>
      </c>
      <c r="B50" s="51" t="s">
        <v>27</v>
      </c>
      <c r="C50" s="113"/>
      <c r="D50" s="114"/>
      <c r="E50" s="114"/>
      <c r="F50" s="117"/>
      <c r="G50" s="114"/>
    </row>
    <row r="51" spans="1:7" x14ac:dyDescent="0.25">
      <c r="A51" s="49">
        <v>95</v>
      </c>
      <c r="B51" s="50" t="s">
        <v>115</v>
      </c>
      <c r="C51" s="113">
        <v>2104</v>
      </c>
      <c r="D51" s="114"/>
      <c r="E51" s="114"/>
      <c r="F51" s="117"/>
      <c r="G51" s="114"/>
    </row>
    <row r="52" spans="1:7" ht="14.25" customHeight="1" x14ac:dyDescent="0.25">
      <c r="A52" s="47" t="s">
        <v>143</v>
      </c>
      <c r="B52" s="48" t="s">
        <v>79</v>
      </c>
      <c r="C52" s="111">
        <f>SUM(C53:C56)</f>
        <v>3592.3</v>
      </c>
      <c r="D52" s="112">
        <f>SUM(D53:D56)</f>
        <v>3800</v>
      </c>
      <c r="E52" s="112">
        <f>SUM(E53:E56)</f>
        <v>4650</v>
      </c>
      <c r="F52" s="112">
        <f>SUM(F53:F56)</f>
        <v>4650</v>
      </c>
      <c r="G52" s="112">
        <f>SUM(G53:G56)</f>
        <v>4650</v>
      </c>
    </row>
    <row r="53" spans="1:7" x14ac:dyDescent="0.25">
      <c r="A53" s="49">
        <v>31</v>
      </c>
      <c r="B53" s="51" t="s">
        <v>11</v>
      </c>
      <c r="C53" s="113"/>
      <c r="D53" s="114"/>
      <c r="E53" s="114"/>
      <c r="F53" s="117"/>
      <c r="G53" s="114"/>
    </row>
    <row r="54" spans="1:7" x14ac:dyDescent="0.25">
      <c r="A54" s="49">
        <v>32</v>
      </c>
      <c r="B54" s="51" t="s">
        <v>20</v>
      </c>
      <c r="C54" s="113">
        <v>3592.3</v>
      </c>
      <c r="D54" s="114">
        <v>3800</v>
      </c>
      <c r="E54" s="114">
        <v>3750</v>
      </c>
      <c r="F54" s="117">
        <v>3750</v>
      </c>
      <c r="G54" s="114">
        <v>3750</v>
      </c>
    </row>
    <row r="55" spans="1:7" x14ac:dyDescent="0.25">
      <c r="A55" s="49">
        <v>38</v>
      </c>
      <c r="B55" s="51" t="s">
        <v>111</v>
      </c>
      <c r="C55" s="113"/>
      <c r="D55" s="114"/>
      <c r="E55" s="114">
        <v>900</v>
      </c>
      <c r="F55" s="117">
        <v>900</v>
      </c>
      <c r="G55" s="114">
        <v>900</v>
      </c>
    </row>
    <row r="56" spans="1:7" ht="13.5" customHeight="1" x14ac:dyDescent="0.25">
      <c r="A56" s="49">
        <v>95</v>
      </c>
      <c r="B56" s="50" t="s">
        <v>115</v>
      </c>
      <c r="C56" s="113"/>
      <c r="D56" s="114"/>
      <c r="E56" s="114"/>
      <c r="F56" s="117"/>
      <c r="G56" s="114"/>
    </row>
    <row r="57" spans="1:7" x14ac:dyDescent="0.25">
      <c r="A57" s="47" t="s">
        <v>71</v>
      </c>
      <c r="B57" s="48" t="s">
        <v>80</v>
      </c>
      <c r="C57" s="111">
        <f>SUM(C58:C61)</f>
        <v>0</v>
      </c>
      <c r="D57" s="112">
        <f>SUM(D58:D61)</f>
        <v>0</v>
      </c>
      <c r="E57" s="112">
        <f>SUM(E58:E61)</f>
        <v>0</v>
      </c>
      <c r="F57" s="112">
        <f>SUM(F58:F61)</f>
        <v>0</v>
      </c>
      <c r="G57" s="112">
        <f>SUM(G58:G61)</f>
        <v>0</v>
      </c>
    </row>
    <row r="58" spans="1:7" x14ac:dyDescent="0.25">
      <c r="A58" s="49">
        <v>31</v>
      </c>
      <c r="B58" s="51" t="s">
        <v>11</v>
      </c>
      <c r="C58" s="113"/>
      <c r="D58" s="114"/>
      <c r="E58" s="114"/>
      <c r="F58" s="117"/>
      <c r="G58" s="114"/>
    </row>
    <row r="59" spans="1:7" x14ac:dyDescent="0.25">
      <c r="A59" s="49">
        <v>32</v>
      </c>
      <c r="B59" s="51" t="s">
        <v>20</v>
      </c>
      <c r="C59" s="113"/>
      <c r="D59" s="114"/>
      <c r="E59" s="114"/>
      <c r="F59" s="117"/>
      <c r="G59" s="114"/>
    </row>
    <row r="60" spans="1:7" ht="22.5" x14ac:dyDescent="0.25">
      <c r="A60" s="49">
        <v>42</v>
      </c>
      <c r="B60" s="51" t="s">
        <v>27</v>
      </c>
      <c r="C60" s="113"/>
      <c r="D60" s="114"/>
      <c r="E60" s="114"/>
      <c r="F60" s="117"/>
      <c r="G60" s="114"/>
    </row>
    <row r="61" spans="1:7" ht="13.5" customHeight="1" x14ac:dyDescent="0.25">
      <c r="A61" s="49">
        <v>95</v>
      </c>
      <c r="B61" s="50" t="s">
        <v>115</v>
      </c>
      <c r="C61" s="113"/>
      <c r="D61" s="114"/>
      <c r="E61" s="114"/>
      <c r="F61" s="117"/>
      <c r="G61" s="114"/>
    </row>
    <row r="62" spans="1:7" x14ac:dyDescent="0.25">
      <c r="A62" s="47" t="s">
        <v>81</v>
      </c>
      <c r="B62" s="48" t="s">
        <v>82</v>
      </c>
      <c r="C62" s="111">
        <f>SUM(C63:C66)</f>
        <v>1997.23</v>
      </c>
      <c r="D62" s="112">
        <f>SUM(D63:D66)</f>
        <v>800</v>
      </c>
      <c r="E62" s="112">
        <f>SUM(E63:E66)</f>
        <v>1600</v>
      </c>
      <c r="F62" s="112">
        <f>SUM(F63:F66)</f>
        <v>1600</v>
      </c>
      <c r="G62" s="112">
        <f>SUM(G63:G66)</f>
        <v>1600</v>
      </c>
    </row>
    <row r="63" spans="1:7" x14ac:dyDescent="0.25">
      <c r="A63" s="49">
        <v>32</v>
      </c>
      <c r="B63" s="51" t="s">
        <v>20</v>
      </c>
      <c r="C63" s="113">
        <v>1852.21</v>
      </c>
      <c r="D63" s="114">
        <v>800</v>
      </c>
      <c r="E63" s="114">
        <v>1600</v>
      </c>
      <c r="F63" s="117">
        <v>1600</v>
      </c>
      <c r="G63" s="114">
        <v>1600</v>
      </c>
    </row>
    <row r="64" spans="1:7" x14ac:dyDescent="0.25">
      <c r="A64" s="49">
        <v>38</v>
      </c>
      <c r="B64" s="51" t="s">
        <v>132</v>
      </c>
      <c r="C64" s="113">
        <v>0</v>
      </c>
      <c r="D64" s="114">
        <v>0</v>
      </c>
      <c r="E64" s="114">
        <v>0</v>
      </c>
      <c r="F64" s="117">
        <v>0</v>
      </c>
      <c r="G64" s="114">
        <v>0</v>
      </c>
    </row>
    <row r="65" spans="1:7" ht="22.5" x14ac:dyDescent="0.25">
      <c r="A65" s="49">
        <v>42</v>
      </c>
      <c r="B65" s="51" t="s">
        <v>27</v>
      </c>
      <c r="C65" s="113"/>
      <c r="D65" s="114"/>
      <c r="E65" s="114"/>
      <c r="F65" s="117"/>
      <c r="G65" s="114"/>
    </row>
    <row r="66" spans="1:7" ht="30.75" customHeight="1" x14ac:dyDescent="0.25">
      <c r="A66" s="49">
        <v>96</v>
      </c>
      <c r="B66" s="50" t="s">
        <v>70</v>
      </c>
      <c r="C66" s="113">
        <v>145.02000000000001</v>
      </c>
      <c r="D66" s="114">
        <v>0</v>
      </c>
      <c r="E66" s="114">
        <v>0</v>
      </c>
      <c r="F66" s="117">
        <v>0</v>
      </c>
      <c r="G66" s="114"/>
    </row>
    <row r="67" spans="1:7" ht="12" customHeight="1" x14ac:dyDescent="0.25">
      <c r="A67" s="45" t="s">
        <v>153</v>
      </c>
      <c r="B67" s="46" t="s">
        <v>133</v>
      </c>
      <c r="C67" s="109">
        <f>SUM(C68)</f>
        <v>6318.75</v>
      </c>
      <c r="D67" s="109">
        <f t="shared" ref="D67:G67" si="4">SUM(D68)</f>
        <v>0</v>
      </c>
      <c r="E67" s="109">
        <f t="shared" si="4"/>
        <v>0</v>
      </c>
      <c r="F67" s="109">
        <f t="shared" si="4"/>
        <v>0</v>
      </c>
      <c r="G67" s="109">
        <f t="shared" si="4"/>
        <v>0</v>
      </c>
    </row>
    <row r="68" spans="1:7" x14ac:dyDescent="0.25">
      <c r="A68" s="47" t="s">
        <v>66</v>
      </c>
      <c r="B68" s="48" t="s">
        <v>83</v>
      </c>
      <c r="C68" s="111">
        <f>SUM(C69)</f>
        <v>6318.75</v>
      </c>
      <c r="D68" s="112">
        <f>SUM(D69)</f>
        <v>0</v>
      </c>
      <c r="E68" s="112">
        <f>SUM(E69)</f>
        <v>0</v>
      </c>
      <c r="F68" s="112">
        <f>SUM(F69)</f>
        <v>0</v>
      </c>
      <c r="G68" s="112">
        <f>SUM(G69)</f>
        <v>0</v>
      </c>
    </row>
    <row r="69" spans="1:7" ht="28.5" customHeight="1" x14ac:dyDescent="0.25">
      <c r="A69" s="49">
        <v>32</v>
      </c>
      <c r="B69" s="51" t="s">
        <v>20</v>
      </c>
      <c r="C69" s="113">
        <v>6318.75</v>
      </c>
      <c r="D69" s="114"/>
      <c r="E69" s="114"/>
      <c r="F69" s="117"/>
      <c r="G69" s="114"/>
    </row>
    <row r="70" spans="1:7" ht="22.5" x14ac:dyDescent="0.25">
      <c r="A70" s="45" t="s">
        <v>154</v>
      </c>
      <c r="B70" s="46" t="s">
        <v>84</v>
      </c>
      <c r="C70" s="109">
        <f>SUM(C71)</f>
        <v>0</v>
      </c>
      <c r="D70" s="110">
        <f>SUM(D71)</f>
        <v>0</v>
      </c>
      <c r="E70" s="110">
        <f>SUM(E71)</f>
        <v>0</v>
      </c>
      <c r="F70" s="110">
        <f>SUM(F71)</f>
        <v>0</v>
      </c>
      <c r="G70" s="110">
        <f>SUM(G71)</f>
        <v>0</v>
      </c>
    </row>
    <row r="71" spans="1:7" x14ac:dyDescent="0.25">
      <c r="A71" s="47" t="s">
        <v>66</v>
      </c>
      <c r="B71" s="48" t="s">
        <v>83</v>
      </c>
      <c r="C71" s="111">
        <f>SUM(C72:C73)</f>
        <v>0</v>
      </c>
      <c r="D71" s="112">
        <f>SUM(D72:D73)</f>
        <v>0</v>
      </c>
      <c r="E71" s="112">
        <f>SUM(E72:E73)</f>
        <v>0</v>
      </c>
      <c r="F71" s="112">
        <f>SUM(F72:F73)</f>
        <v>0</v>
      </c>
      <c r="G71" s="112">
        <f>SUM(G72:G73)</f>
        <v>0</v>
      </c>
    </row>
    <row r="72" spans="1:7" x14ac:dyDescent="0.25">
      <c r="A72" s="49">
        <v>31</v>
      </c>
      <c r="B72" s="51" t="s">
        <v>11</v>
      </c>
      <c r="C72" s="113">
        <v>0</v>
      </c>
      <c r="D72" s="114">
        <v>0</v>
      </c>
      <c r="E72" s="114">
        <v>0</v>
      </c>
      <c r="F72" s="117">
        <v>0</v>
      </c>
      <c r="G72" s="114">
        <v>0</v>
      </c>
    </row>
    <row r="73" spans="1:7" ht="26.25" customHeight="1" x14ac:dyDescent="0.25">
      <c r="A73" s="49">
        <v>32</v>
      </c>
      <c r="B73" s="51" t="s">
        <v>20</v>
      </c>
      <c r="C73" s="113">
        <v>0</v>
      </c>
      <c r="D73" s="114">
        <v>0</v>
      </c>
      <c r="E73" s="114">
        <v>0</v>
      </c>
      <c r="F73" s="117">
        <v>0</v>
      </c>
      <c r="G73" s="114">
        <v>0</v>
      </c>
    </row>
    <row r="74" spans="1:7" ht="15" customHeight="1" x14ac:dyDescent="0.25">
      <c r="A74" s="45" t="s">
        <v>155</v>
      </c>
      <c r="B74" s="46" t="s">
        <v>85</v>
      </c>
      <c r="C74" s="109">
        <f>SUM(C75)</f>
        <v>3000</v>
      </c>
      <c r="D74" s="109">
        <f t="shared" ref="D74:G74" si="5">SUM(D75)</f>
        <v>100</v>
      </c>
      <c r="E74" s="109">
        <f t="shared" si="5"/>
        <v>100</v>
      </c>
      <c r="F74" s="109">
        <f t="shared" si="5"/>
        <v>100</v>
      </c>
      <c r="G74" s="109">
        <f t="shared" si="5"/>
        <v>100</v>
      </c>
    </row>
    <row r="75" spans="1:7" x14ac:dyDescent="0.25">
      <c r="A75" s="47" t="s">
        <v>66</v>
      </c>
      <c r="B75" s="48" t="s">
        <v>86</v>
      </c>
      <c r="C75" s="111">
        <f>SUM(C76:C77)</f>
        <v>3000</v>
      </c>
      <c r="D75" s="111">
        <f t="shared" ref="D75:G75" si="6">SUM(D76:D77)</f>
        <v>100</v>
      </c>
      <c r="E75" s="111">
        <f t="shared" si="6"/>
        <v>100</v>
      </c>
      <c r="F75" s="111">
        <f t="shared" si="6"/>
        <v>100</v>
      </c>
      <c r="G75" s="111">
        <f t="shared" si="6"/>
        <v>100</v>
      </c>
    </row>
    <row r="76" spans="1:7" x14ac:dyDescent="0.25">
      <c r="A76" s="49">
        <v>32</v>
      </c>
      <c r="B76" s="51" t="s">
        <v>20</v>
      </c>
      <c r="C76" s="113">
        <v>3000</v>
      </c>
      <c r="D76" s="114">
        <v>100</v>
      </c>
      <c r="E76" s="114">
        <v>100</v>
      </c>
      <c r="F76" s="117">
        <v>100</v>
      </c>
      <c r="G76" s="114">
        <v>100</v>
      </c>
    </row>
    <row r="77" spans="1:7" ht="29.25" customHeight="1" x14ac:dyDescent="0.25">
      <c r="A77" s="49">
        <v>42</v>
      </c>
      <c r="B77" s="51" t="s">
        <v>27</v>
      </c>
      <c r="C77" s="113">
        <v>0</v>
      </c>
      <c r="D77" s="114"/>
      <c r="E77" s="114"/>
      <c r="F77" s="117"/>
      <c r="G77" s="114"/>
    </row>
    <row r="78" spans="1:7" ht="15.75" customHeight="1" x14ac:dyDescent="0.25">
      <c r="A78" s="45" t="s">
        <v>156</v>
      </c>
      <c r="B78" s="46" t="s">
        <v>89</v>
      </c>
      <c r="C78" s="109">
        <f>SUM(C79+C82)</f>
        <v>49939.729999999996</v>
      </c>
      <c r="D78" s="109">
        <f t="shared" ref="D78:G78" si="7">SUM(D79+D82)</f>
        <v>28000</v>
      </c>
      <c r="E78" s="109">
        <f t="shared" si="7"/>
        <v>42000</v>
      </c>
      <c r="F78" s="109">
        <f t="shared" si="7"/>
        <v>42000</v>
      </c>
      <c r="G78" s="109">
        <f t="shared" si="7"/>
        <v>42000</v>
      </c>
    </row>
    <row r="79" spans="1:7" x14ac:dyDescent="0.25">
      <c r="A79" s="47" t="s">
        <v>66</v>
      </c>
      <c r="B79" s="48" t="s">
        <v>83</v>
      </c>
      <c r="C79" s="111">
        <f>SUM(C80:C81)</f>
        <v>25654.34</v>
      </c>
      <c r="D79" s="111">
        <f t="shared" ref="D79:G79" si="8">SUM(D80:D81)</f>
        <v>0</v>
      </c>
      <c r="E79" s="111">
        <f t="shared" si="8"/>
        <v>0</v>
      </c>
      <c r="F79" s="111">
        <f t="shared" si="8"/>
        <v>0</v>
      </c>
      <c r="G79" s="111">
        <f t="shared" si="8"/>
        <v>0</v>
      </c>
    </row>
    <row r="80" spans="1:7" x14ac:dyDescent="0.25">
      <c r="A80" s="49">
        <v>37</v>
      </c>
      <c r="B80" s="51" t="s">
        <v>90</v>
      </c>
      <c r="C80" s="113">
        <v>25654.34</v>
      </c>
      <c r="D80" s="114">
        <v>0</v>
      </c>
      <c r="E80" s="114">
        <v>0</v>
      </c>
      <c r="F80" s="117">
        <v>0</v>
      </c>
      <c r="G80" s="114">
        <v>0</v>
      </c>
    </row>
    <row r="81" spans="1:7" ht="15" customHeight="1" x14ac:dyDescent="0.25">
      <c r="A81" s="49">
        <v>42</v>
      </c>
      <c r="B81" s="51" t="s">
        <v>27</v>
      </c>
      <c r="C81" s="113"/>
      <c r="D81" s="114">
        <v>0</v>
      </c>
      <c r="E81" s="114">
        <v>0</v>
      </c>
      <c r="F81" s="117">
        <v>0</v>
      </c>
      <c r="G81" s="114">
        <v>0</v>
      </c>
    </row>
    <row r="82" spans="1:7" x14ac:dyDescent="0.25">
      <c r="A82" s="47" t="s">
        <v>145</v>
      </c>
      <c r="B82" s="48" t="s">
        <v>121</v>
      </c>
      <c r="C82" s="111">
        <f>SUM(C83:C84)</f>
        <v>24285.39</v>
      </c>
      <c r="D82" s="111">
        <f t="shared" ref="D82:G82" si="9">SUM(D83:D84)</f>
        <v>28000</v>
      </c>
      <c r="E82" s="111">
        <f t="shared" si="9"/>
        <v>42000</v>
      </c>
      <c r="F82" s="111">
        <f t="shared" si="9"/>
        <v>42000</v>
      </c>
      <c r="G82" s="111">
        <f t="shared" si="9"/>
        <v>42000</v>
      </c>
    </row>
    <row r="83" spans="1:7" x14ac:dyDescent="0.25">
      <c r="A83" s="49">
        <v>37</v>
      </c>
      <c r="B83" s="51" t="s">
        <v>90</v>
      </c>
      <c r="C83" s="113">
        <v>20389.32</v>
      </c>
      <c r="D83" s="114">
        <v>23000</v>
      </c>
      <c r="E83" s="114">
        <v>22000</v>
      </c>
      <c r="F83" s="117">
        <v>22000</v>
      </c>
      <c r="G83" s="114">
        <v>22000</v>
      </c>
    </row>
    <row r="84" spans="1:7" ht="29.25" customHeight="1" x14ac:dyDescent="0.25">
      <c r="A84" s="49">
        <v>42</v>
      </c>
      <c r="B84" s="51" t="s">
        <v>27</v>
      </c>
      <c r="C84" s="113">
        <v>3896.07</v>
      </c>
      <c r="D84" s="114">
        <v>5000</v>
      </c>
      <c r="E84" s="114">
        <v>20000</v>
      </c>
      <c r="F84" s="117">
        <v>20000</v>
      </c>
      <c r="G84" s="114">
        <v>20000</v>
      </c>
    </row>
    <row r="85" spans="1:7" ht="15" customHeight="1" x14ac:dyDescent="0.25">
      <c r="A85" s="45" t="s">
        <v>157</v>
      </c>
      <c r="B85" s="46" t="s">
        <v>91</v>
      </c>
      <c r="C85" s="109">
        <f t="shared" ref="C85:G89" si="10">SUM(C86)</f>
        <v>0</v>
      </c>
      <c r="D85" s="110">
        <f t="shared" si="10"/>
        <v>0</v>
      </c>
      <c r="E85" s="110">
        <f t="shared" si="10"/>
        <v>0</v>
      </c>
      <c r="F85" s="110">
        <f t="shared" si="10"/>
        <v>0</v>
      </c>
      <c r="G85" s="110">
        <f t="shared" si="10"/>
        <v>0</v>
      </c>
    </row>
    <row r="86" spans="1:7" x14ac:dyDescent="0.25">
      <c r="A86" s="47" t="s">
        <v>68</v>
      </c>
      <c r="B86" s="48" t="s">
        <v>77</v>
      </c>
      <c r="C86" s="111">
        <f t="shared" si="10"/>
        <v>0</v>
      </c>
      <c r="D86" s="112">
        <f t="shared" si="10"/>
        <v>0</v>
      </c>
      <c r="E86" s="112">
        <f t="shared" si="10"/>
        <v>0</v>
      </c>
      <c r="F86" s="112">
        <f t="shared" si="10"/>
        <v>0</v>
      </c>
      <c r="G86" s="112">
        <f t="shared" si="10"/>
        <v>0</v>
      </c>
    </row>
    <row r="87" spans="1:7" ht="29.25" customHeight="1" x14ac:dyDescent="0.25">
      <c r="A87" s="49">
        <v>32</v>
      </c>
      <c r="B87" s="51" t="s">
        <v>20</v>
      </c>
      <c r="C87" s="113">
        <v>0</v>
      </c>
      <c r="D87" s="114">
        <v>0</v>
      </c>
      <c r="E87" s="114">
        <v>0</v>
      </c>
      <c r="F87" s="117">
        <v>0</v>
      </c>
      <c r="G87" s="114">
        <v>0</v>
      </c>
    </row>
    <row r="88" spans="1:7" ht="15" customHeight="1" x14ac:dyDescent="0.25">
      <c r="A88" s="45" t="s">
        <v>158</v>
      </c>
      <c r="B88" s="46" t="s">
        <v>124</v>
      </c>
      <c r="C88" s="109">
        <f t="shared" si="10"/>
        <v>34708.75</v>
      </c>
      <c r="D88" s="110">
        <f t="shared" si="10"/>
        <v>0</v>
      </c>
      <c r="E88" s="110">
        <f t="shared" si="10"/>
        <v>0</v>
      </c>
      <c r="F88" s="110">
        <f t="shared" si="10"/>
        <v>0</v>
      </c>
      <c r="G88" s="110">
        <f t="shared" si="10"/>
        <v>0</v>
      </c>
    </row>
    <row r="89" spans="1:7" x14ac:dyDescent="0.25">
      <c r="A89" s="47" t="s">
        <v>66</v>
      </c>
      <c r="B89" s="48" t="s">
        <v>77</v>
      </c>
      <c r="C89" s="111">
        <f t="shared" si="10"/>
        <v>34708.75</v>
      </c>
      <c r="D89" s="112">
        <f t="shared" si="10"/>
        <v>0</v>
      </c>
      <c r="E89" s="112">
        <f t="shared" si="10"/>
        <v>0</v>
      </c>
      <c r="F89" s="112">
        <f t="shared" si="10"/>
        <v>0</v>
      </c>
      <c r="G89" s="112">
        <f t="shared" si="10"/>
        <v>0</v>
      </c>
    </row>
    <row r="90" spans="1:7" x14ac:dyDescent="0.25">
      <c r="A90" s="49">
        <v>32</v>
      </c>
      <c r="B90" s="51" t="s">
        <v>20</v>
      </c>
      <c r="C90" s="113">
        <v>34708.75</v>
      </c>
      <c r="D90" s="114">
        <v>0</v>
      </c>
      <c r="E90" s="114">
        <v>0</v>
      </c>
      <c r="F90" s="117">
        <v>0</v>
      </c>
      <c r="G90" s="114">
        <v>0</v>
      </c>
    </row>
    <row r="91" spans="1:7" x14ac:dyDescent="0.25">
      <c r="A91" s="46"/>
      <c r="B91" s="46" t="s">
        <v>92</v>
      </c>
      <c r="C91" s="109">
        <f t="shared" ref="C91:G92" si="11">SUM(C92)</f>
        <v>0</v>
      </c>
      <c r="D91" s="110">
        <f t="shared" si="11"/>
        <v>0</v>
      </c>
      <c r="E91" s="110">
        <f t="shared" si="11"/>
        <v>0</v>
      </c>
      <c r="F91" s="110">
        <f t="shared" si="11"/>
        <v>0</v>
      </c>
      <c r="G91" s="110">
        <f t="shared" si="11"/>
        <v>0</v>
      </c>
    </row>
    <row r="92" spans="1:7" x14ac:dyDescent="0.25">
      <c r="A92" s="47" t="s">
        <v>66</v>
      </c>
      <c r="B92" s="48" t="s">
        <v>83</v>
      </c>
      <c r="C92" s="111">
        <f t="shared" si="11"/>
        <v>0</v>
      </c>
      <c r="D92" s="112">
        <f t="shared" si="11"/>
        <v>0</v>
      </c>
      <c r="E92" s="112">
        <f t="shared" si="11"/>
        <v>0</v>
      </c>
      <c r="F92" s="112">
        <f t="shared" si="11"/>
        <v>0</v>
      </c>
      <c r="G92" s="112">
        <f t="shared" si="11"/>
        <v>0</v>
      </c>
    </row>
    <row r="93" spans="1:7" ht="30.75" customHeight="1" x14ac:dyDescent="0.25">
      <c r="A93" s="49">
        <v>32</v>
      </c>
      <c r="B93" s="51" t="s">
        <v>20</v>
      </c>
      <c r="C93" s="113"/>
      <c r="D93" s="114"/>
      <c r="E93" s="114"/>
      <c r="F93" s="117"/>
      <c r="G93" s="114"/>
    </row>
    <row r="94" spans="1:7" ht="22.5" x14ac:dyDescent="0.25">
      <c r="A94" s="45" t="s">
        <v>159</v>
      </c>
      <c r="B94" s="46" t="s">
        <v>93</v>
      </c>
      <c r="C94" s="109">
        <f t="shared" ref="C94:G95" si="12">SUM(C95)</f>
        <v>0</v>
      </c>
      <c r="D94" s="110">
        <f t="shared" si="12"/>
        <v>0</v>
      </c>
      <c r="E94" s="110">
        <f t="shared" si="12"/>
        <v>0</v>
      </c>
      <c r="F94" s="110">
        <f t="shared" si="12"/>
        <v>0</v>
      </c>
      <c r="G94" s="110">
        <f t="shared" si="12"/>
        <v>0</v>
      </c>
    </row>
    <row r="95" spans="1:7" x14ac:dyDescent="0.25">
      <c r="A95" s="47" t="s">
        <v>66</v>
      </c>
      <c r="B95" s="48" t="s">
        <v>67</v>
      </c>
      <c r="C95" s="111">
        <f t="shared" si="12"/>
        <v>0</v>
      </c>
      <c r="D95" s="112">
        <f t="shared" si="12"/>
        <v>0</v>
      </c>
      <c r="E95" s="112">
        <f t="shared" si="12"/>
        <v>0</v>
      </c>
      <c r="F95" s="112">
        <f t="shared" si="12"/>
        <v>0</v>
      </c>
      <c r="G95" s="112">
        <f t="shared" si="12"/>
        <v>0</v>
      </c>
    </row>
    <row r="96" spans="1:7" ht="27" customHeight="1" x14ac:dyDescent="0.25">
      <c r="A96" s="49">
        <v>32</v>
      </c>
      <c r="B96" s="51" t="s">
        <v>20</v>
      </c>
      <c r="C96" s="113"/>
      <c r="D96" s="114"/>
      <c r="E96" s="114"/>
      <c r="F96" s="117">
        <v>0</v>
      </c>
      <c r="G96" s="114">
        <v>0</v>
      </c>
    </row>
    <row r="97" spans="1:7" x14ac:dyDescent="0.25">
      <c r="A97" s="53"/>
      <c r="B97" s="54" t="s">
        <v>94</v>
      </c>
      <c r="C97" s="120">
        <f t="shared" ref="C97:G98" si="13">SUM(C98)</f>
        <v>0</v>
      </c>
      <c r="D97" s="121">
        <f t="shared" si="13"/>
        <v>0</v>
      </c>
      <c r="E97" s="121">
        <f t="shared" si="13"/>
        <v>0</v>
      </c>
      <c r="F97" s="121">
        <f t="shared" si="13"/>
        <v>0</v>
      </c>
      <c r="G97" s="121">
        <f t="shared" si="13"/>
        <v>0</v>
      </c>
    </row>
    <row r="98" spans="1:7" x14ac:dyDescent="0.25">
      <c r="A98" s="47" t="s">
        <v>66</v>
      </c>
      <c r="B98" s="55" t="s">
        <v>95</v>
      </c>
      <c r="C98" s="111">
        <f t="shared" si="13"/>
        <v>0</v>
      </c>
      <c r="D98" s="112">
        <f t="shared" si="13"/>
        <v>0</v>
      </c>
      <c r="E98" s="112">
        <f t="shared" si="13"/>
        <v>0</v>
      </c>
      <c r="F98" s="112">
        <f t="shared" si="13"/>
        <v>0</v>
      </c>
      <c r="G98" s="112">
        <f t="shared" si="13"/>
        <v>0</v>
      </c>
    </row>
    <row r="99" spans="1:7" ht="26.25" customHeight="1" x14ac:dyDescent="0.25">
      <c r="A99" s="49">
        <v>32</v>
      </c>
      <c r="B99" s="51" t="s">
        <v>20</v>
      </c>
      <c r="C99" s="113">
        <v>0</v>
      </c>
      <c r="D99" s="114">
        <v>0</v>
      </c>
      <c r="E99" s="114">
        <v>0</v>
      </c>
      <c r="F99" s="117">
        <v>0</v>
      </c>
      <c r="G99" s="114">
        <v>0</v>
      </c>
    </row>
    <row r="100" spans="1:7" ht="15.75" customHeight="1" x14ac:dyDescent="0.25">
      <c r="A100" s="53" t="s">
        <v>160</v>
      </c>
      <c r="B100" s="54" t="s">
        <v>96</v>
      </c>
      <c r="C100" s="120">
        <f>SUM(C101)</f>
        <v>2993.16</v>
      </c>
      <c r="D100" s="121">
        <f>SUM(D101)</f>
        <v>3000</v>
      </c>
      <c r="E100" s="121">
        <f>SUM(E101)</f>
        <v>3000</v>
      </c>
      <c r="F100" s="121">
        <f>SUM(F101)</f>
        <v>3000</v>
      </c>
      <c r="G100" s="121">
        <f>SUM(G101)</f>
        <v>3000</v>
      </c>
    </row>
    <row r="101" spans="1:7" x14ac:dyDescent="0.25">
      <c r="A101" s="47" t="s">
        <v>66</v>
      </c>
      <c r="B101" s="48" t="s">
        <v>83</v>
      </c>
      <c r="C101" s="111">
        <f>SUM(C102:C103)</f>
        <v>2993.16</v>
      </c>
      <c r="D101" s="112">
        <f>SUM(D102:D103)</f>
        <v>3000</v>
      </c>
      <c r="E101" s="112">
        <f>SUM(E102:E103)</f>
        <v>3000</v>
      </c>
      <c r="F101" s="112">
        <f>SUM(F102:F103)</f>
        <v>3000</v>
      </c>
      <c r="G101" s="112">
        <f>SUM(G102:G103)</f>
        <v>3000</v>
      </c>
    </row>
    <row r="102" spans="1:7" x14ac:dyDescent="0.25">
      <c r="A102" s="49">
        <v>31</v>
      </c>
      <c r="B102" s="51" t="s">
        <v>11</v>
      </c>
      <c r="C102" s="113"/>
      <c r="D102" s="114"/>
      <c r="E102" s="114"/>
      <c r="F102" s="117"/>
      <c r="G102" s="114"/>
    </row>
    <row r="103" spans="1:7" ht="28.5" customHeight="1" x14ac:dyDescent="0.25">
      <c r="A103" s="49">
        <v>32</v>
      </c>
      <c r="B103" s="51" t="s">
        <v>20</v>
      </c>
      <c r="C103" s="113">
        <v>2993.16</v>
      </c>
      <c r="D103" s="114">
        <v>3000</v>
      </c>
      <c r="E103" s="114">
        <v>3000</v>
      </c>
      <c r="F103" s="117">
        <v>3000</v>
      </c>
      <c r="G103" s="114">
        <v>3000</v>
      </c>
    </row>
    <row r="104" spans="1:7" ht="22.5" x14ac:dyDescent="0.25">
      <c r="A104" s="53"/>
      <c r="B104" s="54" t="s">
        <v>105</v>
      </c>
      <c r="C104" s="120">
        <f>SUM(C105)</f>
        <v>0</v>
      </c>
      <c r="D104" s="121">
        <f>SUM(D105)</f>
        <v>0</v>
      </c>
      <c r="E104" s="121">
        <f>SUM(E105)</f>
        <v>0</v>
      </c>
      <c r="F104" s="121">
        <f>SUM(F105)</f>
        <v>0</v>
      </c>
      <c r="G104" s="121">
        <f>SUM(G105)</f>
        <v>0</v>
      </c>
    </row>
    <row r="105" spans="1:7" x14ac:dyDescent="0.25">
      <c r="A105" s="56" t="s">
        <v>144</v>
      </c>
      <c r="B105" s="57" t="s">
        <v>97</v>
      </c>
      <c r="C105" s="111">
        <f>SUM(C106:C108)</f>
        <v>0</v>
      </c>
      <c r="D105" s="112">
        <f>SUM(D106:D108)</f>
        <v>0</v>
      </c>
      <c r="E105" s="112">
        <f>SUM(E106:E108)</f>
        <v>0</v>
      </c>
      <c r="F105" s="112">
        <f>SUM(F106:F108)</f>
        <v>0</v>
      </c>
      <c r="G105" s="112">
        <f>SUM(G106:G108)</f>
        <v>0</v>
      </c>
    </row>
    <row r="106" spans="1:7" x14ac:dyDescent="0.25">
      <c r="A106" s="58">
        <v>31</v>
      </c>
      <c r="B106" s="51" t="s">
        <v>11</v>
      </c>
      <c r="C106" s="113">
        <v>0</v>
      </c>
      <c r="D106" s="114">
        <v>0</v>
      </c>
      <c r="E106" s="114">
        <v>0</v>
      </c>
      <c r="F106" s="114">
        <v>0</v>
      </c>
      <c r="G106" s="114">
        <v>0</v>
      </c>
    </row>
    <row r="107" spans="1:7" x14ac:dyDescent="0.25">
      <c r="A107" s="49">
        <v>32</v>
      </c>
      <c r="B107" s="51" t="s">
        <v>20</v>
      </c>
      <c r="C107" s="113">
        <v>0</v>
      </c>
      <c r="D107" s="114">
        <v>0</v>
      </c>
      <c r="E107" s="114">
        <v>0</v>
      </c>
      <c r="F107" s="114">
        <v>0</v>
      </c>
      <c r="G107" s="114">
        <v>0</v>
      </c>
    </row>
    <row r="108" spans="1:7" ht="28.5" customHeight="1" x14ac:dyDescent="0.25">
      <c r="A108" s="49">
        <v>34</v>
      </c>
      <c r="B108" s="51" t="s">
        <v>62</v>
      </c>
      <c r="C108" s="113"/>
      <c r="D108" s="114"/>
      <c r="E108" s="114"/>
      <c r="F108" s="117"/>
      <c r="G108" s="114"/>
    </row>
    <row r="109" spans="1:7" ht="22.5" x14ac:dyDescent="0.25">
      <c r="A109" s="53" t="s">
        <v>161</v>
      </c>
      <c r="B109" s="54" t="s">
        <v>126</v>
      </c>
      <c r="C109" s="121">
        <f>SUM(C110+C114)</f>
        <v>167282.99</v>
      </c>
      <c r="D109" s="121">
        <f t="shared" ref="D109:G109" si="14">SUM(D110+D114)</f>
        <v>171745</v>
      </c>
      <c r="E109" s="121">
        <f t="shared" si="14"/>
        <v>150045</v>
      </c>
      <c r="F109" s="121">
        <f t="shared" si="14"/>
        <v>150045</v>
      </c>
      <c r="G109" s="121">
        <f t="shared" si="14"/>
        <v>150045</v>
      </c>
    </row>
    <row r="110" spans="1:7" x14ac:dyDescent="0.25">
      <c r="A110" s="56" t="s">
        <v>66</v>
      </c>
      <c r="B110" s="57" t="s">
        <v>97</v>
      </c>
      <c r="C110" s="111">
        <f>SUM(C111:C113)</f>
        <v>2383.81</v>
      </c>
      <c r="D110" s="112">
        <f>SUM(D111:D113)</f>
        <v>1445</v>
      </c>
      <c r="E110" s="112">
        <f>SUM(E111:E113)</f>
        <v>1445</v>
      </c>
      <c r="F110" s="112">
        <f>SUM(F111:F113)</f>
        <v>1445</v>
      </c>
      <c r="G110" s="112">
        <f>SUM(G111:G113)</f>
        <v>1445</v>
      </c>
    </row>
    <row r="111" spans="1:7" x14ac:dyDescent="0.25">
      <c r="A111" s="58">
        <v>31</v>
      </c>
      <c r="B111" s="51" t="s">
        <v>11</v>
      </c>
      <c r="C111" s="113">
        <v>2383.81</v>
      </c>
      <c r="D111" s="114">
        <v>1445</v>
      </c>
      <c r="E111" s="114">
        <v>1445</v>
      </c>
      <c r="F111" s="114">
        <v>1445</v>
      </c>
      <c r="G111" s="114">
        <v>1445</v>
      </c>
    </row>
    <row r="112" spans="1:7" x14ac:dyDescent="0.25">
      <c r="A112" s="49">
        <v>32</v>
      </c>
      <c r="B112" s="51" t="s">
        <v>20</v>
      </c>
      <c r="C112" s="113">
        <v>0</v>
      </c>
      <c r="D112" s="114">
        <v>0</v>
      </c>
      <c r="E112" s="114">
        <v>0</v>
      </c>
      <c r="F112" s="114">
        <v>0</v>
      </c>
      <c r="G112" s="114">
        <v>0</v>
      </c>
    </row>
    <row r="113" spans="1:7" x14ac:dyDescent="0.25">
      <c r="A113" s="49">
        <v>34</v>
      </c>
      <c r="B113" s="51" t="s">
        <v>62</v>
      </c>
      <c r="C113" s="113"/>
      <c r="D113" s="114"/>
      <c r="E113" s="114"/>
      <c r="F113" s="117"/>
      <c r="G113" s="114"/>
    </row>
    <row r="114" spans="1:7" x14ac:dyDescent="0.25">
      <c r="A114" s="56" t="s">
        <v>194</v>
      </c>
      <c r="B114" s="57" t="s">
        <v>97</v>
      </c>
      <c r="C114" s="111">
        <f>SUM(C115:C117)</f>
        <v>164899.18</v>
      </c>
      <c r="D114" s="112">
        <f>SUM(D115:D117)</f>
        <v>170300</v>
      </c>
      <c r="E114" s="112">
        <f>SUM(E115:E117)</f>
        <v>148600</v>
      </c>
      <c r="F114" s="112">
        <f>SUM(F115:F117)</f>
        <v>148600</v>
      </c>
      <c r="G114" s="112">
        <f>SUM(G115:G117)</f>
        <v>148600</v>
      </c>
    </row>
    <row r="115" spans="1:7" x14ac:dyDescent="0.25">
      <c r="A115" s="58">
        <v>31</v>
      </c>
      <c r="B115" s="51" t="s">
        <v>11</v>
      </c>
      <c r="C115" s="113">
        <v>159975.09</v>
      </c>
      <c r="D115" s="114">
        <v>165000</v>
      </c>
      <c r="E115" s="114">
        <v>145200</v>
      </c>
      <c r="F115" s="114">
        <v>145200</v>
      </c>
      <c r="G115" s="114">
        <v>145200</v>
      </c>
    </row>
    <row r="116" spans="1:7" x14ac:dyDescent="0.25">
      <c r="A116" s="49">
        <v>32</v>
      </c>
      <c r="B116" s="51" t="s">
        <v>20</v>
      </c>
      <c r="C116" s="113">
        <v>4924.09</v>
      </c>
      <c r="D116" s="114">
        <v>5300</v>
      </c>
      <c r="E116" s="114">
        <v>3400</v>
      </c>
      <c r="F116" s="114">
        <v>3400</v>
      </c>
      <c r="G116" s="114">
        <v>3400</v>
      </c>
    </row>
    <row r="117" spans="1:7" ht="26.25" customHeight="1" x14ac:dyDescent="0.25">
      <c r="A117" s="49">
        <v>34</v>
      </c>
      <c r="B117" s="51" t="s">
        <v>62</v>
      </c>
      <c r="C117" s="113"/>
      <c r="D117" s="114"/>
      <c r="E117" s="114"/>
      <c r="F117" s="117"/>
      <c r="G117" s="114"/>
    </row>
    <row r="118" spans="1:7" ht="15.75" customHeight="1" x14ac:dyDescent="0.25">
      <c r="A118" s="53" t="s">
        <v>162</v>
      </c>
      <c r="B118" s="54" t="s">
        <v>122</v>
      </c>
      <c r="C118" s="120">
        <f>SUM(C119+C121)</f>
        <v>90903.44</v>
      </c>
      <c r="D118" s="120">
        <f t="shared" ref="D118:G118" si="15">SUM(D119+D121)</f>
        <v>104000</v>
      </c>
      <c r="E118" s="120">
        <f t="shared" si="15"/>
        <v>93000</v>
      </c>
      <c r="F118" s="120">
        <f t="shared" si="15"/>
        <v>93000</v>
      </c>
      <c r="G118" s="120">
        <f t="shared" si="15"/>
        <v>93000</v>
      </c>
    </row>
    <row r="119" spans="1:7" x14ac:dyDescent="0.25">
      <c r="A119" s="47" t="s">
        <v>66</v>
      </c>
      <c r="B119" s="48" t="s">
        <v>83</v>
      </c>
      <c r="C119" s="111">
        <f>SUM(C120)</f>
        <v>1978.84</v>
      </c>
      <c r="D119" s="111">
        <f t="shared" ref="D119:G119" si="16">SUM(D120)</f>
        <v>4000</v>
      </c>
      <c r="E119" s="111">
        <f t="shared" si="16"/>
        <v>0</v>
      </c>
      <c r="F119" s="111">
        <f t="shared" si="16"/>
        <v>0</v>
      </c>
      <c r="G119" s="111">
        <f t="shared" si="16"/>
        <v>0</v>
      </c>
    </row>
    <row r="120" spans="1:7" ht="15.75" customHeight="1" x14ac:dyDescent="0.25">
      <c r="A120" s="49">
        <v>32</v>
      </c>
      <c r="B120" s="51" t="s">
        <v>20</v>
      </c>
      <c r="C120" s="113">
        <v>1978.84</v>
      </c>
      <c r="D120" s="114">
        <v>4000</v>
      </c>
      <c r="E120" s="114">
        <v>0</v>
      </c>
      <c r="F120" s="117">
        <v>0</v>
      </c>
      <c r="G120" s="114">
        <v>0</v>
      </c>
    </row>
    <row r="121" spans="1:7" x14ac:dyDescent="0.25">
      <c r="A121" s="47" t="s">
        <v>142</v>
      </c>
      <c r="B121" s="48" t="s">
        <v>123</v>
      </c>
      <c r="C121" s="111">
        <f>SUM(C122)</f>
        <v>88924.6</v>
      </c>
      <c r="D121" s="111">
        <f t="shared" ref="D121:F121" si="17">SUM(D122)</f>
        <v>100000</v>
      </c>
      <c r="E121" s="111">
        <f t="shared" si="17"/>
        <v>93000</v>
      </c>
      <c r="F121" s="111">
        <f t="shared" si="17"/>
        <v>93000</v>
      </c>
      <c r="G121" s="112">
        <f>SUM(G122)</f>
        <v>93000</v>
      </c>
    </row>
    <row r="122" spans="1:7" ht="26.25" customHeight="1" x14ac:dyDescent="0.25">
      <c r="A122" s="49">
        <v>32</v>
      </c>
      <c r="B122" s="51" t="s">
        <v>20</v>
      </c>
      <c r="C122" s="113">
        <v>88924.6</v>
      </c>
      <c r="D122" s="114">
        <v>100000</v>
      </c>
      <c r="E122" s="114">
        <v>93000</v>
      </c>
      <c r="F122" s="117">
        <v>93000</v>
      </c>
      <c r="G122" s="114">
        <v>93000</v>
      </c>
    </row>
    <row r="123" spans="1:7" ht="15.75" customHeight="1" x14ac:dyDescent="0.25">
      <c r="A123" s="53" t="s">
        <v>195</v>
      </c>
      <c r="B123" s="54" t="s">
        <v>196</v>
      </c>
      <c r="C123" s="120">
        <f>SUM(C124)</f>
        <v>0</v>
      </c>
      <c r="D123" s="121">
        <f>SUM(D124)</f>
        <v>0</v>
      </c>
      <c r="E123" s="121">
        <f>SUM(E124)</f>
        <v>13000</v>
      </c>
      <c r="F123" s="121">
        <f>SUM(F124)</f>
        <v>0</v>
      </c>
      <c r="G123" s="121">
        <f>SUM(G124)</f>
        <v>0</v>
      </c>
    </row>
    <row r="124" spans="1:7" x14ac:dyDescent="0.25">
      <c r="A124" s="47" t="s">
        <v>197</v>
      </c>
      <c r="B124" s="48" t="s">
        <v>198</v>
      </c>
      <c r="C124" s="111">
        <f>SUM(C125:C126)</f>
        <v>0</v>
      </c>
      <c r="D124" s="112">
        <f>SUM(D125:D126)</f>
        <v>0</v>
      </c>
      <c r="E124" s="112">
        <f>SUM(E125:E126)</f>
        <v>13000</v>
      </c>
      <c r="F124" s="112">
        <f>SUM(F125:F126)</f>
        <v>0</v>
      </c>
      <c r="G124" s="112">
        <f>SUM(G125:G126)</f>
        <v>0</v>
      </c>
    </row>
    <row r="125" spans="1:7" ht="27.75" customHeight="1" x14ac:dyDescent="0.25">
      <c r="A125" s="49">
        <v>32</v>
      </c>
      <c r="B125" s="51" t="s">
        <v>11</v>
      </c>
      <c r="C125" s="113"/>
      <c r="D125" s="114"/>
      <c r="E125" s="114">
        <v>13000</v>
      </c>
      <c r="F125" s="117">
        <v>0</v>
      </c>
      <c r="G125" s="114"/>
    </row>
    <row r="126" spans="1:7" ht="30" customHeight="1" x14ac:dyDescent="0.25">
      <c r="A126" s="49">
        <v>95</v>
      </c>
      <c r="B126" s="51" t="s">
        <v>199</v>
      </c>
      <c r="C126" s="113">
        <v>0</v>
      </c>
      <c r="D126" s="114">
        <v>0</v>
      </c>
      <c r="E126" s="114">
        <v>0</v>
      </c>
      <c r="F126" s="117">
        <v>0</v>
      </c>
      <c r="G126" s="114">
        <v>0</v>
      </c>
    </row>
    <row r="127" spans="1:7" ht="15" customHeight="1" x14ac:dyDescent="0.25">
      <c r="A127" s="53" t="s">
        <v>163</v>
      </c>
      <c r="B127" s="54" t="s">
        <v>125</v>
      </c>
      <c r="C127" s="120">
        <f>SUM(C128)</f>
        <v>0</v>
      </c>
      <c r="D127" s="120">
        <f t="shared" ref="D127:G128" si="18">SUM(D128)</f>
        <v>0</v>
      </c>
      <c r="E127" s="120">
        <f t="shared" si="18"/>
        <v>0</v>
      </c>
      <c r="F127" s="120">
        <f t="shared" si="18"/>
        <v>0</v>
      </c>
      <c r="G127" s="120">
        <f t="shared" si="18"/>
        <v>0</v>
      </c>
    </row>
    <row r="128" spans="1:7" x14ac:dyDescent="0.25">
      <c r="A128" s="47" t="s">
        <v>75</v>
      </c>
      <c r="B128" s="48" t="s">
        <v>125</v>
      </c>
      <c r="C128" s="111">
        <v>0</v>
      </c>
      <c r="D128" s="111">
        <f t="shared" si="18"/>
        <v>0</v>
      </c>
      <c r="E128" s="111">
        <f t="shared" si="18"/>
        <v>0</v>
      </c>
      <c r="F128" s="111">
        <f t="shared" si="18"/>
        <v>0</v>
      </c>
      <c r="G128" s="111">
        <f t="shared" si="18"/>
        <v>0</v>
      </c>
    </row>
    <row r="129" spans="1:7" x14ac:dyDescent="0.25">
      <c r="A129" s="49">
        <v>32</v>
      </c>
      <c r="B129" s="51" t="s">
        <v>20</v>
      </c>
      <c r="C129" s="113">
        <v>0</v>
      </c>
      <c r="D129" s="114">
        <v>0</v>
      </c>
      <c r="E129" s="114">
        <v>0</v>
      </c>
      <c r="F129" s="117">
        <v>0</v>
      </c>
      <c r="G129" s="114">
        <v>0</v>
      </c>
    </row>
    <row r="130" spans="1:7" ht="16.5" customHeight="1" x14ac:dyDescent="0.25">
      <c r="A130" s="43" t="s">
        <v>164</v>
      </c>
      <c r="B130" s="44" t="s">
        <v>98</v>
      </c>
      <c r="C130" s="107">
        <f>SUM(C131+C153)</f>
        <v>11030.170000000002</v>
      </c>
      <c r="D130" s="108">
        <f>SUM(D131+D153)</f>
        <v>6500</v>
      </c>
      <c r="E130" s="108">
        <f>SUM(E131+E153)</f>
        <v>7640</v>
      </c>
      <c r="F130" s="108">
        <f>SUM(F131+F153)</f>
        <v>7640</v>
      </c>
      <c r="G130" s="108">
        <f>SUM(G131+G153)</f>
        <v>7640</v>
      </c>
    </row>
    <row r="131" spans="1:7" ht="22.5" x14ac:dyDescent="0.25">
      <c r="A131" s="53" t="s">
        <v>165</v>
      </c>
      <c r="B131" s="54" t="s">
        <v>99</v>
      </c>
      <c r="C131" s="120">
        <f>SUM(C132+C135+C138+C141+C144+C147+C150)</f>
        <v>9399.380000000001</v>
      </c>
      <c r="D131" s="121">
        <f>SUM(D132+D135+D138+D141+D144+D147+D150)</f>
        <v>5000</v>
      </c>
      <c r="E131" s="121">
        <f>SUM(E132+E135+E138+E141+E144+E147+E150)</f>
        <v>6200</v>
      </c>
      <c r="F131" s="121">
        <f>SUM(F132+F135+F138+F141+F144+F147+F150)</f>
        <v>6200</v>
      </c>
      <c r="G131" s="121">
        <f>SUM(G132+G135+G138+G141+G144+G147+G150)</f>
        <v>6200</v>
      </c>
    </row>
    <row r="132" spans="1:7" x14ac:dyDescent="0.25">
      <c r="A132" s="47" t="s">
        <v>75</v>
      </c>
      <c r="B132" s="48" t="s">
        <v>76</v>
      </c>
      <c r="C132" s="111">
        <f>SUM(C133:C134)</f>
        <v>9225.94</v>
      </c>
      <c r="D132" s="112">
        <f>SUM(D133:D134)</f>
        <v>5000</v>
      </c>
      <c r="E132" s="112">
        <f>SUM(E133:E134)</f>
        <v>6200</v>
      </c>
      <c r="F132" s="112">
        <f>SUM(F133:F134)</f>
        <v>6200</v>
      </c>
      <c r="G132" s="112">
        <f>SUM(G133:G134)</f>
        <v>6200</v>
      </c>
    </row>
    <row r="133" spans="1:7" ht="12.75" customHeight="1" x14ac:dyDescent="0.25">
      <c r="A133" s="49">
        <v>42</v>
      </c>
      <c r="B133" s="51" t="s">
        <v>27</v>
      </c>
      <c r="C133" s="113">
        <v>6733.97</v>
      </c>
      <c r="D133" s="114">
        <v>5000</v>
      </c>
      <c r="E133" s="114">
        <v>6200</v>
      </c>
      <c r="F133" s="117">
        <v>6200</v>
      </c>
      <c r="G133" s="114">
        <v>6200</v>
      </c>
    </row>
    <row r="134" spans="1:7" x14ac:dyDescent="0.25">
      <c r="A134" s="49">
        <v>93</v>
      </c>
      <c r="B134" s="50" t="s">
        <v>70</v>
      </c>
      <c r="C134" s="113">
        <v>2491.9699999999998</v>
      </c>
      <c r="D134" s="114"/>
      <c r="E134" s="114"/>
      <c r="F134" s="117"/>
      <c r="G134" s="114"/>
    </row>
    <row r="135" spans="1:7" x14ac:dyDescent="0.25">
      <c r="A135" s="47" t="s">
        <v>68</v>
      </c>
      <c r="B135" s="48" t="s">
        <v>77</v>
      </c>
      <c r="C135" s="111">
        <f>SUM(C136:C137)</f>
        <v>0</v>
      </c>
      <c r="D135" s="112">
        <f>SUM(D136:D137)</f>
        <v>0</v>
      </c>
      <c r="E135" s="112">
        <f>SUM(E136:E137)</f>
        <v>0</v>
      </c>
      <c r="F135" s="112">
        <f>SUM(F136:F137)</f>
        <v>0</v>
      </c>
      <c r="G135" s="112">
        <f>SUM(G136:G137)</f>
        <v>0</v>
      </c>
    </row>
    <row r="136" spans="1:7" ht="14.25" customHeight="1" x14ac:dyDescent="0.25">
      <c r="A136" s="49">
        <v>42</v>
      </c>
      <c r="B136" s="51" t="s">
        <v>27</v>
      </c>
      <c r="C136" s="113"/>
      <c r="D136" s="114"/>
      <c r="E136" s="114"/>
      <c r="F136" s="117"/>
      <c r="G136" s="114"/>
    </row>
    <row r="137" spans="1:7" x14ac:dyDescent="0.25">
      <c r="A137" s="49">
        <v>94</v>
      </c>
      <c r="B137" s="50" t="s">
        <v>70</v>
      </c>
      <c r="C137" s="113"/>
      <c r="D137" s="114"/>
      <c r="E137" s="114"/>
      <c r="F137" s="117"/>
      <c r="G137" s="114"/>
    </row>
    <row r="138" spans="1:7" x14ac:dyDescent="0.25">
      <c r="A138" s="47" t="s">
        <v>145</v>
      </c>
      <c r="B138" s="48" t="s">
        <v>78</v>
      </c>
      <c r="C138" s="111">
        <f>SUM(C139:C140)</f>
        <v>0</v>
      </c>
      <c r="D138" s="112">
        <f>SUM(D139:D140)</f>
        <v>0</v>
      </c>
      <c r="E138" s="112">
        <f>SUM(E139:E140)</f>
        <v>0</v>
      </c>
      <c r="F138" s="112">
        <f>SUM(F139:F140)</f>
        <v>0</v>
      </c>
      <c r="G138" s="112">
        <f>SUM(G139:G140)</f>
        <v>0</v>
      </c>
    </row>
    <row r="139" spans="1:7" ht="15" customHeight="1" x14ac:dyDescent="0.25">
      <c r="A139" s="49">
        <v>42</v>
      </c>
      <c r="B139" s="51" t="s">
        <v>27</v>
      </c>
      <c r="C139" s="113"/>
      <c r="D139" s="114"/>
      <c r="E139" s="114"/>
      <c r="F139" s="117"/>
      <c r="G139" s="114"/>
    </row>
    <row r="140" spans="1:7" x14ac:dyDescent="0.25">
      <c r="A140" s="49">
        <v>95</v>
      </c>
      <c r="B140" s="50" t="s">
        <v>70</v>
      </c>
      <c r="C140" s="113"/>
      <c r="D140" s="114"/>
      <c r="E140" s="114"/>
      <c r="F140" s="117"/>
      <c r="G140" s="114"/>
    </row>
    <row r="141" spans="1:7" ht="19.5" x14ac:dyDescent="0.25">
      <c r="A141" s="47" t="s">
        <v>143</v>
      </c>
      <c r="B141" s="48" t="s">
        <v>79</v>
      </c>
      <c r="C141" s="111">
        <f>SUM(C142:C143)</f>
        <v>0</v>
      </c>
      <c r="D141" s="112">
        <f>SUM(D142:D143)</f>
        <v>0</v>
      </c>
      <c r="E141" s="112">
        <f>SUM(E142:E143)</f>
        <v>0</v>
      </c>
      <c r="F141" s="112">
        <f>SUM(F142:F143)</f>
        <v>0</v>
      </c>
      <c r="G141" s="112">
        <f>SUM(G142:G143)</f>
        <v>0</v>
      </c>
    </row>
    <row r="142" spans="1:7" ht="13.5" customHeight="1" x14ac:dyDescent="0.25">
      <c r="A142" s="49">
        <v>42</v>
      </c>
      <c r="B142" s="51" t="s">
        <v>27</v>
      </c>
      <c r="C142" s="113"/>
      <c r="D142" s="114"/>
      <c r="E142" s="114"/>
      <c r="F142" s="117"/>
      <c r="G142" s="114"/>
    </row>
    <row r="143" spans="1:7" x14ac:dyDescent="0.25">
      <c r="A143" s="49">
        <v>95</v>
      </c>
      <c r="B143" s="50" t="s">
        <v>70</v>
      </c>
      <c r="C143" s="113"/>
      <c r="D143" s="114"/>
      <c r="E143" s="114"/>
      <c r="F143" s="117"/>
      <c r="G143" s="114"/>
    </row>
    <row r="144" spans="1:7" x14ac:dyDescent="0.25">
      <c r="A144" s="47" t="s">
        <v>71</v>
      </c>
      <c r="B144" s="48" t="s">
        <v>80</v>
      </c>
      <c r="C144" s="111">
        <f>SUM(C145:C146)</f>
        <v>0</v>
      </c>
      <c r="D144" s="112">
        <f>SUM(D145:D146)</f>
        <v>0</v>
      </c>
      <c r="E144" s="112">
        <f>SUM(E145:E146)</f>
        <v>0</v>
      </c>
      <c r="F144" s="112">
        <f>SUM(F145:F146)</f>
        <v>0</v>
      </c>
      <c r="G144" s="112">
        <f>SUM(G145:G146)</f>
        <v>0</v>
      </c>
    </row>
    <row r="145" spans="1:7" ht="22.5" x14ac:dyDescent="0.25">
      <c r="A145" s="49">
        <v>42</v>
      </c>
      <c r="B145" s="51" t="s">
        <v>27</v>
      </c>
      <c r="C145" s="113"/>
      <c r="D145" s="114"/>
      <c r="E145" s="114"/>
      <c r="F145" s="117"/>
      <c r="G145" s="114"/>
    </row>
    <row r="146" spans="1:7" x14ac:dyDescent="0.25">
      <c r="A146" s="49">
        <v>95</v>
      </c>
      <c r="B146" s="50" t="s">
        <v>70</v>
      </c>
      <c r="C146" s="113"/>
      <c r="D146" s="114"/>
      <c r="E146" s="114"/>
      <c r="F146" s="117"/>
      <c r="G146" s="114"/>
    </row>
    <row r="147" spans="1:7" x14ac:dyDescent="0.25">
      <c r="A147" s="47" t="s">
        <v>81</v>
      </c>
      <c r="B147" s="48" t="s">
        <v>82</v>
      </c>
      <c r="C147" s="111">
        <f>SUM(C148:C149)</f>
        <v>0</v>
      </c>
      <c r="D147" s="112">
        <f>SUM(D148:D149)</f>
        <v>0</v>
      </c>
      <c r="E147" s="112">
        <f>SUM(E148:E149)</f>
        <v>0</v>
      </c>
      <c r="F147" s="112">
        <f>SUM(F148:F149)</f>
        <v>0</v>
      </c>
      <c r="G147" s="112">
        <f>SUM(G148:G149)</f>
        <v>0</v>
      </c>
    </row>
    <row r="148" spans="1:7" ht="27.75" customHeight="1" x14ac:dyDescent="0.25">
      <c r="A148" s="49">
        <v>42</v>
      </c>
      <c r="B148" s="51" t="s">
        <v>27</v>
      </c>
      <c r="C148" s="113">
        <v>0</v>
      </c>
      <c r="D148" s="114"/>
      <c r="E148" s="114"/>
      <c r="F148" s="117">
        <v>0</v>
      </c>
      <c r="G148" s="114">
        <v>0</v>
      </c>
    </row>
    <row r="149" spans="1:7" x14ac:dyDescent="0.25">
      <c r="A149" s="49">
        <v>96</v>
      </c>
      <c r="B149" s="50" t="s">
        <v>70</v>
      </c>
      <c r="C149" s="113"/>
      <c r="D149" s="114"/>
      <c r="E149" s="114"/>
      <c r="F149" s="117"/>
      <c r="G149" s="114"/>
    </row>
    <row r="150" spans="1:7" ht="19.5" x14ac:dyDescent="0.25">
      <c r="A150" s="47" t="s">
        <v>87</v>
      </c>
      <c r="B150" s="48" t="s">
        <v>88</v>
      </c>
      <c r="C150" s="111">
        <f>SUM(C151:C152)</f>
        <v>173.44</v>
      </c>
      <c r="D150" s="112">
        <f>SUM(D151:D152)</f>
        <v>0</v>
      </c>
      <c r="E150" s="112">
        <f>SUM(E151:E152)</f>
        <v>0</v>
      </c>
      <c r="F150" s="112">
        <f>SUM(F151:F152)</f>
        <v>0</v>
      </c>
      <c r="G150" s="112">
        <f>SUM(G151:G152)</f>
        <v>0</v>
      </c>
    </row>
    <row r="151" spans="1:7" ht="15.75" customHeight="1" x14ac:dyDescent="0.25">
      <c r="A151" s="49">
        <v>42</v>
      </c>
      <c r="B151" s="51" t="s">
        <v>27</v>
      </c>
      <c r="C151" s="113">
        <v>173.44</v>
      </c>
      <c r="D151" s="114">
        <v>0</v>
      </c>
      <c r="E151" s="114">
        <v>0</v>
      </c>
      <c r="F151" s="117">
        <v>0</v>
      </c>
      <c r="G151" s="114">
        <v>0</v>
      </c>
    </row>
    <row r="152" spans="1:7" x14ac:dyDescent="0.25">
      <c r="A152" s="49">
        <v>97</v>
      </c>
      <c r="B152" s="50" t="s">
        <v>70</v>
      </c>
      <c r="C152" s="113"/>
      <c r="D152" s="114"/>
      <c r="E152" s="114"/>
      <c r="F152" s="117"/>
      <c r="G152" s="114"/>
    </row>
    <row r="153" spans="1:7" ht="22.5" x14ac:dyDescent="0.25">
      <c r="A153" s="53" t="s">
        <v>200</v>
      </c>
      <c r="B153" s="54" t="s">
        <v>100</v>
      </c>
      <c r="C153" s="120">
        <f>SUM(C154+C156+C159+C162+C165+C168)</f>
        <v>1630.79</v>
      </c>
      <c r="D153" s="121">
        <f>SUM(D154+D156+D159+D162+D165+D168)</f>
        <v>1500</v>
      </c>
      <c r="E153" s="121">
        <f>SUM(E154+E156+E159+E162+E165+E168)</f>
        <v>1440</v>
      </c>
      <c r="F153" s="121">
        <f>SUM(F154+F156+F159+F162+F165+F168)</f>
        <v>1440</v>
      </c>
      <c r="G153" s="121">
        <f>SUM(G154+G156+G159+G162+G165+G168)</f>
        <v>1440</v>
      </c>
    </row>
    <row r="154" spans="1:7" ht="14.25" customHeight="1" x14ac:dyDescent="0.25">
      <c r="A154" s="47" t="s">
        <v>66</v>
      </c>
      <c r="B154" s="48" t="s">
        <v>101</v>
      </c>
      <c r="C154" s="111">
        <f>SUM(C155)</f>
        <v>800</v>
      </c>
      <c r="D154" s="112">
        <f>SUM(D155)</f>
        <v>760</v>
      </c>
      <c r="E154" s="112">
        <f>SUM(E155)</f>
        <v>720</v>
      </c>
      <c r="F154" s="112">
        <f>SUM(F155)</f>
        <v>720</v>
      </c>
      <c r="G154" s="112">
        <f>SUM(G155)</f>
        <v>720</v>
      </c>
    </row>
    <row r="155" spans="1:7" ht="22.5" x14ac:dyDescent="0.25">
      <c r="A155" s="49">
        <v>42</v>
      </c>
      <c r="B155" s="51" t="s">
        <v>27</v>
      </c>
      <c r="C155" s="113">
        <v>800</v>
      </c>
      <c r="D155" s="114">
        <v>760</v>
      </c>
      <c r="E155" s="114">
        <v>720</v>
      </c>
      <c r="F155" s="117">
        <v>720</v>
      </c>
      <c r="G155" s="114">
        <v>720</v>
      </c>
    </row>
    <row r="156" spans="1:7" x14ac:dyDescent="0.25">
      <c r="A156" s="47" t="s">
        <v>75</v>
      </c>
      <c r="B156" s="48" t="s">
        <v>76</v>
      </c>
      <c r="C156" s="111">
        <f>SUM(C157:C158)</f>
        <v>0</v>
      </c>
      <c r="D156" s="112">
        <f>SUM(D157:D158)</f>
        <v>0</v>
      </c>
      <c r="E156" s="112">
        <f>SUM(E157:E158)</f>
        <v>0</v>
      </c>
      <c r="F156" s="112">
        <f>SUM(F157:F158)</f>
        <v>0</v>
      </c>
      <c r="G156" s="112">
        <f>SUM(G157:G158)</f>
        <v>0</v>
      </c>
    </row>
    <row r="157" spans="1:7" ht="15" customHeight="1" x14ac:dyDescent="0.25">
      <c r="A157" s="49">
        <v>42</v>
      </c>
      <c r="B157" s="51" t="s">
        <v>27</v>
      </c>
      <c r="C157" s="113"/>
      <c r="D157" s="114"/>
      <c r="E157" s="114"/>
      <c r="F157" s="122"/>
      <c r="G157" s="123"/>
    </row>
    <row r="158" spans="1:7" x14ac:dyDescent="0.25">
      <c r="A158" s="49">
        <v>93</v>
      </c>
      <c r="B158" s="51" t="s">
        <v>70</v>
      </c>
      <c r="C158" s="113"/>
      <c r="D158" s="114"/>
      <c r="E158" s="114"/>
      <c r="F158" s="122"/>
      <c r="G158" s="123"/>
    </row>
    <row r="159" spans="1:7" x14ac:dyDescent="0.25">
      <c r="A159" s="47" t="s">
        <v>68</v>
      </c>
      <c r="B159" s="48" t="s">
        <v>77</v>
      </c>
      <c r="C159" s="124">
        <f>SUM(C160:C161)</f>
        <v>0</v>
      </c>
      <c r="D159" s="125">
        <f>SUM(D160:D161)</f>
        <v>0</v>
      </c>
      <c r="E159" s="125">
        <f>SUM(E160:E161)</f>
        <v>0</v>
      </c>
      <c r="F159" s="125">
        <f>SUM(F160:F161)</f>
        <v>0</v>
      </c>
      <c r="G159" s="125">
        <f>SUM(G160:G161)</f>
        <v>0</v>
      </c>
    </row>
    <row r="160" spans="1:7" ht="15" customHeight="1" x14ac:dyDescent="0.25">
      <c r="A160" s="49">
        <v>42</v>
      </c>
      <c r="B160" s="51" t="s">
        <v>27</v>
      </c>
      <c r="C160" s="113"/>
      <c r="D160" s="114"/>
      <c r="E160" s="114"/>
      <c r="F160" s="122"/>
      <c r="G160" s="123"/>
    </row>
    <row r="161" spans="1:7" x14ac:dyDescent="0.25">
      <c r="A161" s="49">
        <v>94</v>
      </c>
      <c r="B161" s="51" t="s">
        <v>70</v>
      </c>
      <c r="C161" s="113"/>
      <c r="D161" s="114"/>
      <c r="E161" s="114"/>
      <c r="F161" s="122"/>
      <c r="G161" s="123"/>
    </row>
    <row r="162" spans="1:7" x14ac:dyDescent="0.25">
      <c r="A162" s="47" t="s">
        <v>145</v>
      </c>
      <c r="B162" s="48" t="s">
        <v>78</v>
      </c>
      <c r="C162" s="111">
        <f>SUM(C163:C164)</f>
        <v>830.79</v>
      </c>
      <c r="D162" s="112">
        <f>SUM(D163:D164)</f>
        <v>740</v>
      </c>
      <c r="E162" s="112">
        <f>SUM(E163:E164)</f>
        <v>720</v>
      </c>
      <c r="F162" s="112">
        <f>SUM(F163:F164)</f>
        <v>720</v>
      </c>
      <c r="G162" s="112">
        <f>SUM(G163:G164)</f>
        <v>720</v>
      </c>
    </row>
    <row r="163" spans="1:7" ht="22.5" x14ac:dyDescent="0.25">
      <c r="A163" s="49">
        <v>42</v>
      </c>
      <c r="B163" s="51" t="s">
        <v>27</v>
      </c>
      <c r="C163" s="113">
        <v>830.79</v>
      </c>
      <c r="D163" s="114">
        <v>740</v>
      </c>
      <c r="E163" s="114">
        <v>720</v>
      </c>
      <c r="F163" s="117">
        <v>720</v>
      </c>
      <c r="G163" s="114">
        <v>720</v>
      </c>
    </row>
    <row r="164" spans="1:7" x14ac:dyDescent="0.25">
      <c r="A164" s="49">
        <v>95</v>
      </c>
      <c r="B164" s="50" t="s">
        <v>70</v>
      </c>
      <c r="C164" s="113"/>
      <c r="D164" s="114"/>
      <c r="E164" s="114"/>
      <c r="F164" s="117"/>
      <c r="G164" s="114"/>
    </row>
    <row r="165" spans="1:7" x14ac:dyDescent="0.25">
      <c r="A165" s="47" t="s">
        <v>81</v>
      </c>
      <c r="B165" s="48" t="s">
        <v>82</v>
      </c>
      <c r="C165" s="111">
        <f>SUM(C166:C167)</f>
        <v>0</v>
      </c>
      <c r="D165" s="112">
        <f>SUM(D166:D167)</f>
        <v>0</v>
      </c>
      <c r="E165" s="112">
        <f>SUM(E166:E167)</f>
        <v>0</v>
      </c>
      <c r="F165" s="112">
        <f>SUM(F166:F167)</f>
        <v>0</v>
      </c>
      <c r="G165" s="112">
        <f>SUM(G166:G167)</f>
        <v>0</v>
      </c>
    </row>
    <row r="166" spans="1:7" ht="29.25" customHeight="1" x14ac:dyDescent="0.25">
      <c r="A166" s="49">
        <v>42</v>
      </c>
      <c r="B166" s="51" t="s">
        <v>27</v>
      </c>
      <c r="C166" s="113">
        <v>0</v>
      </c>
      <c r="D166" s="114"/>
      <c r="E166" s="114"/>
      <c r="F166" s="117">
        <v>0</v>
      </c>
      <c r="G166" s="114">
        <v>0</v>
      </c>
    </row>
    <row r="167" spans="1:7" ht="27.75" customHeight="1" x14ac:dyDescent="0.25">
      <c r="A167" s="49">
        <v>92</v>
      </c>
      <c r="B167" s="50" t="s">
        <v>70</v>
      </c>
      <c r="C167" s="113"/>
      <c r="D167" s="114"/>
      <c r="E167" s="114"/>
      <c r="F167" s="117"/>
      <c r="G167" s="114"/>
    </row>
    <row r="168" spans="1:7" ht="13.5" customHeight="1" x14ac:dyDescent="0.25">
      <c r="A168" s="47" t="s">
        <v>87</v>
      </c>
      <c r="B168" s="48" t="s">
        <v>88</v>
      </c>
      <c r="C168" s="111">
        <f>SUM(C169:C170)</f>
        <v>0</v>
      </c>
      <c r="D168" s="112">
        <f>SUM(D169:D170)</f>
        <v>0</v>
      </c>
      <c r="E168" s="112">
        <f>SUM(E169:E170)</f>
        <v>0</v>
      </c>
      <c r="F168" s="112">
        <f>SUM(F169:F170)</f>
        <v>0</v>
      </c>
      <c r="G168" s="112">
        <f>SUM(G169:G170)</f>
        <v>0</v>
      </c>
    </row>
    <row r="169" spans="1:7" ht="22.5" x14ac:dyDescent="0.25">
      <c r="A169" s="49">
        <v>42</v>
      </c>
      <c r="B169" s="51" t="s">
        <v>27</v>
      </c>
      <c r="C169" s="113"/>
      <c r="D169" s="114"/>
      <c r="E169" s="114"/>
      <c r="F169" s="117"/>
      <c r="G169" s="114"/>
    </row>
    <row r="170" spans="1:7" x14ac:dyDescent="0.25">
      <c r="A170" s="49">
        <v>92</v>
      </c>
      <c r="B170" s="50" t="s">
        <v>70</v>
      </c>
      <c r="C170" s="113"/>
      <c r="D170" s="114"/>
      <c r="E170" s="114"/>
      <c r="F170" s="117"/>
      <c r="G170" s="114"/>
    </row>
    <row r="171" spans="1:7" ht="22.5" x14ac:dyDescent="0.25">
      <c r="A171" s="43" t="s">
        <v>166</v>
      </c>
      <c r="B171" s="44" t="s">
        <v>102</v>
      </c>
      <c r="C171" s="107">
        <f t="shared" ref="C171:G172" si="19">SUM(C172)</f>
        <v>1656841.09</v>
      </c>
      <c r="D171" s="108">
        <f t="shared" si="19"/>
        <v>1673700</v>
      </c>
      <c r="E171" s="108">
        <f t="shared" si="19"/>
        <v>1699900</v>
      </c>
      <c r="F171" s="108">
        <f t="shared" si="19"/>
        <v>1699900</v>
      </c>
      <c r="G171" s="108">
        <f t="shared" si="19"/>
        <v>1699900</v>
      </c>
    </row>
    <row r="172" spans="1:7" ht="22.5" x14ac:dyDescent="0.25">
      <c r="A172" s="53" t="s">
        <v>167</v>
      </c>
      <c r="B172" s="54" t="s">
        <v>103</v>
      </c>
      <c r="C172" s="120">
        <f t="shared" si="19"/>
        <v>1656841.09</v>
      </c>
      <c r="D172" s="121">
        <f t="shared" si="19"/>
        <v>1673700</v>
      </c>
      <c r="E172" s="121">
        <f t="shared" si="19"/>
        <v>1699900</v>
      </c>
      <c r="F172" s="121">
        <f t="shared" si="19"/>
        <v>1699900</v>
      </c>
      <c r="G172" s="121">
        <f t="shared" si="19"/>
        <v>1699900</v>
      </c>
    </row>
    <row r="173" spans="1:7" x14ac:dyDescent="0.25">
      <c r="A173" s="47" t="s">
        <v>145</v>
      </c>
      <c r="B173" s="48" t="s">
        <v>78</v>
      </c>
      <c r="C173" s="111">
        <f>SUM(C174:C177)</f>
        <v>1656841.09</v>
      </c>
      <c r="D173" s="112">
        <f>SUM(D174:D177)</f>
        <v>1673700</v>
      </c>
      <c r="E173" s="112">
        <f>SUM(E174:E177)</f>
        <v>1699900</v>
      </c>
      <c r="F173" s="112">
        <f t="shared" ref="F173:G173" si="20">SUM(F174:F177)</f>
        <v>1699900</v>
      </c>
      <c r="G173" s="112">
        <f t="shared" si="20"/>
        <v>1699900</v>
      </c>
    </row>
    <row r="174" spans="1:7" x14ac:dyDescent="0.25">
      <c r="A174" s="49">
        <v>31</v>
      </c>
      <c r="B174" s="51" t="s">
        <v>11</v>
      </c>
      <c r="C174" s="113">
        <v>1634717.79</v>
      </c>
      <c r="D174" s="114">
        <v>1650000</v>
      </c>
      <c r="E174" s="114">
        <v>1676800</v>
      </c>
      <c r="F174" s="114">
        <v>1676800</v>
      </c>
      <c r="G174" s="114">
        <v>1676800</v>
      </c>
    </row>
    <row r="175" spans="1:7" x14ac:dyDescent="0.25">
      <c r="A175" s="49">
        <v>32</v>
      </c>
      <c r="B175" s="51" t="s">
        <v>20</v>
      </c>
      <c r="C175" s="113">
        <v>22123.3</v>
      </c>
      <c r="D175" s="114">
        <v>23700</v>
      </c>
      <c r="E175" s="114">
        <v>23100</v>
      </c>
      <c r="F175" s="114">
        <v>23100</v>
      </c>
      <c r="G175" s="114">
        <v>23100</v>
      </c>
    </row>
    <row r="176" spans="1:7" x14ac:dyDescent="0.25">
      <c r="A176" s="49">
        <v>34</v>
      </c>
      <c r="B176" s="51" t="s">
        <v>104</v>
      </c>
      <c r="C176" s="113">
        <v>0</v>
      </c>
      <c r="D176" s="114">
        <v>0</v>
      </c>
      <c r="E176" s="114">
        <v>0</v>
      </c>
      <c r="F176" s="117">
        <v>0</v>
      </c>
      <c r="G176" s="114">
        <v>0</v>
      </c>
    </row>
    <row r="177" spans="1:7" x14ac:dyDescent="0.25">
      <c r="A177" s="49">
        <v>95</v>
      </c>
      <c r="B177" s="51" t="s">
        <v>70</v>
      </c>
      <c r="C177" s="113"/>
      <c r="D177" s="114"/>
      <c r="E177" s="114"/>
      <c r="F177" s="117"/>
      <c r="G177" s="114"/>
    </row>
  </sheetData>
  <mergeCells count="2">
    <mergeCell ref="A1:G1"/>
    <mergeCell ref="A3:G3"/>
  </mergeCells>
  <pageMargins left="0.7" right="0.7" top="0.75" bottom="0.75" header="0.3" footer="0.3"/>
  <pageSetup paperSize="9" scale="7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Slavica</cp:lastModifiedBy>
  <cp:lastPrinted>2026-10-26T12:36:14Z</cp:lastPrinted>
  <dcterms:created xsi:type="dcterms:W3CDTF">2022-08-12T12:51:27Z</dcterms:created>
  <dcterms:modified xsi:type="dcterms:W3CDTF">2026-10-26T12:43:21Z</dcterms:modified>
</cp:coreProperties>
</file>