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FINANCIJSKI PLAN\2026\"/>
    </mc:Choice>
  </mc:AlternateContent>
  <xr:revisionPtr revIDLastSave="0" documentId="13_ncr:1_{22431885-11C7-4739-848E-4F30C8B36B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POSEBNI DIO" sheetId="7" r:id="rId6"/>
    <sheet name="List2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7" l="1"/>
  <c r="D56" i="7"/>
  <c r="E56" i="7"/>
  <c r="F56" i="7"/>
  <c r="G56" i="7"/>
  <c r="C33" i="8"/>
  <c r="B33" i="8"/>
  <c r="D54" i="8"/>
  <c r="E54" i="8"/>
  <c r="F54" i="8"/>
  <c r="D52" i="8"/>
  <c r="E52" i="8"/>
  <c r="F52" i="8"/>
  <c r="D50" i="8"/>
  <c r="E50" i="8"/>
  <c r="F50" i="8"/>
  <c r="D46" i="8"/>
  <c r="E46" i="8"/>
  <c r="F46" i="8"/>
  <c r="D44" i="8"/>
  <c r="E44" i="8"/>
  <c r="F44" i="8"/>
  <c r="D42" i="8"/>
  <c r="E42" i="8"/>
  <c r="F42" i="8"/>
  <c r="D39" i="8"/>
  <c r="E39" i="8"/>
  <c r="F39" i="8"/>
  <c r="D26" i="8"/>
  <c r="E26" i="8"/>
  <c r="F26" i="8"/>
  <c r="D24" i="8"/>
  <c r="E24" i="8"/>
  <c r="F24" i="8"/>
  <c r="D22" i="8"/>
  <c r="E22" i="8"/>
  <c r="F22" i="8"/>
  <c r="D18" i="8"/>
  <c r="E18" i="8"/>
  <c r="F18" i="8"/>
  <c r="D16" i="8"/>
  <c r="E16" i="8"/>
  <c r="F16" i="8"/>
  <c r="D14" i="8"/>
  <c r="E14" i="8"/>
  <c r="F14" i="8"/>
  <c r="D11" i="8"/>
  <c r="E11" i="8"/>
  <c r="F11" i="8"/>
  <c r="F10" i="8" l="1"/>
  <c r="F33" i="8" s="1"/>
  <c r="E10" i="8"/>
  <c r="E33" i="8" s="1"/>
  <c r="D10" i="8"/>
  <c r="D33" i="8" s="1"/>
  <c r="G29" i="3" l="1"/>
  <c r="G28" i="3" s="1"/>
  <c r="H29" i="3"/>
  <c r="I29" i="3"/>
  <c r="H28" i="3"/>
  <c r="I28" i="3"/>
  <c r="G26" i="3"/>
  <c r="H26" i="3"/>
  <c r="I26" i="3"/>
  <c r="G25" i="3"/>
  <c r="H25" i="3"/>
  <c r="I25" i="3"/>
  <c r="G21" i="3"/>
  <c r="H21" i="3"/>
  <c r="I21" i="3"/>
  <c r="G18" i="3"/>
  <c r="H18" i="3"/>
  <c r="I18" i="3"/>
  <c r="G16" i="3"/>
  <c r="H16" i="3"/>
  <c r="I16" i="3"/>
  <c r="G14" i="3"/>
  <c r="H14" i="3"/>
  <c r="I14" i="3"/>
  <c r="G11" i="3"/>
  <c r="H11" i="3"/>
  <c r="I11" i="3"/>
  <c r="G93" i="3"/>
  <c r="H93" i="3"/>
  <c r="H92" i="3" s="1"/>
  <c r="I93" i="3"/>
  <c r="I92" i="3" s="1"/>
  <c r="G92" i="3"/>
  <c r="G81" i="3"/>
  <c r="H81" i="3"/>
  <c r="I81" i="3"/>
  <c r="G71" i="3"/>
  <c r="H71" i="3"/>
  <c r="I71" i="3"/>
  <c r="G61" i="3"/>
  <c r="H61" i="3"/>
  <c r="I61" i="3"/>
  <c r="G50" i="3"/>
  <c r="H50" i="3"/>
  <c r="I50" i="3"/>
  <c r="G39" i="3"/>
  <c r="H39" i="3"/>
  <c r="I39" i="3"/>
  <c r="F168" i="7"/>
  <c r="G168" i="7"/>
  <c r="G118" i="7"/>
  <c r="G120" i="7"/>
  <c r="H10" i="3" l="1"/>
  <c r="I10" i="3"/>
  <c r="I38" i="3"/>
  <c r="H38" i="3"/>
  <c r="G10" i="3"/>
  <c r="G38" i="3"/>
  <c r="G109" i="7"/>
  <c r="F109" i="7"/>
  <c r="E109" i="7"/>
  <c r="D109" i="7"/>
  <c r="C109" i="7"/>
  <c r="E7" i="7"/>
  <c r="F7" i="7"/>
  <c r="G7" i="7"/>
  <c r="C7" i="7"/>
  <c r="D12" i="7"/>
  <c r="D11" i="7" s="1"/>
  <c r="G12" i="7"/>
  <c r="G11" i="7" s="1"/>
  <c r="F12" i="7"/>
  <c r="F11" i="7" s="1"/>
  <c r="E12" i="7"/>
  <c r="E11" i="7" s="1"/>
  <c r="C12" i="7"/>
  <c r="C11" i="7" s="1"/>
  <c r="G104" i="7"/>
  <c r="F104" i="7"/>
  <c r="F103" i="7" s="1"/>
  <c r="E104" i="7"/>
  <c r="E103" i="7" s="1"/>
  <c r="D104" i="7"/>
  <c r="D103" i="7" s="1"/>
  <c r="C104" i="7"/>
  <c r="C103" i="7" s="1"/>
  <c r="G103" i="7"/>
  <c r="F38" i="8"/>
  <c r="D38" i="8"/>
  <c r="E38" i="8"/>
  <c r="B11" i="5"/>
  <c r="B12" i="5"/>
  <c r="B54" i="8"/>
  <c r="C54" i="8"/>
  <c r="B52" i="8"/>
  <c r="B50" i="8"/>
  <c r="C46" i="8"/>
  <c r="B44" i="8"/>
  <c r="B42" i="8"/>
  <c r="B39" i="8"/>
  <c r="B46" i="8"/>
  <c r="B26" i="8"/>
  <c r="C26" i="8"/>
  <c r="C18" i="8"/>
  <c r="B18" i="8"/>
  <c r="B24" i="8"/>
  <c r="B22" i="8"/>
  <c r="B16" i="8"/>
  <c r="B14" i="8"/>
  <c r="B11" i="8"/>
  <c r="F50" i="3"/>
  <c r="E81" i="3"/>
  <c r="E93" i="3"/>
  <c r="E92" i="3" s="1"/>
  <c r="E71" i="3"/>
  <c r="E61" i="3"/>
  <c r="E50" i="3"/>
  <c r="E39" i="3"/>
  <c r="E38" i="3" s="1"/>
  <c r="F21" i="3"/>
  <c r="F14" i="3"/>
  <c r="E14" i="3"/>
  <c r="E16" i="3"/>
  <c r="F16" i="3"/>
  <c r="F37" i="10"/>
  <c r="G113" i="7"/>
  <c r="F113" i="7"/>
  <c r="E113" i="7"/>
  <c r="D113" i="7"/>
  <c r="D108" i="7" s="1"/>
  <c r="C113" i="7"/>
  <c r="D123" i="7"/>
  <c r="D122" i="7" s="1"/>
  <c r="E123" i="7"/>
  <c r="E122" i="7" s="1"/>
  <c r="F123" i="7"/>
  <c r="F122" i="7" s="1"/>
  <c r="G123" i="7"/>
  <c r="G122" i="7" s="1"/>
  <c r="C122" i="7"/>
  <c r="G88" i="7"/>
  <c r="G87" i="7" s="1"/>
  <c r="F88" i="7"/>
  <c r="F87" i="7" s="1"/>
  <c r="E88" i="7"/>
  <c r="E87" i="7" s="1"/>
  <c r="D88" i="7"/>
  <c r="D87" i="7" s="1"/>
  <c r="C88" i="7"/>
  <c r="C87" i="7" s="1"/>
  <c r="F120" i="7"/>
  <c r="E120" i="7"/>
  <c r="D120" i="7"/>
  <c r="C120" i="7"/>
  <c r="D118" i="7"/>
  <c r="E118" i="7"/>
  <c r="F118" i="7"/>
  <c r="C118" i="7"/>
  <c r="D74" i="7"/>
  <c r="D73" i="7" s="1"/>
  <c r="E74" i="7"/>
  <c r="E73" i="7" s="1"/>
  <c r="F74" i="7"/>
  <c r="F73" i="7" s="1"/>
  <c r="G74" i="7"/>
  <c r="G73" i="7" s="1"/>
  <c r="C74" i="7"/>
  <c r="C73" i="7" s="1"/>
  <c r="D81" i="7"/>
  <c r="E81" i="7"/>
  <c r="F81" i="7"/>
  <c r="G81" i="7"/>
  <c r="D78" i="7"/>
  <c r="E78" i="7"/>
  <c r="F78" i="7"/>
  <c r="G78" i="7"/>
  <c r="C81" i="7"/>
  <c r="C78" i="7"/>
  <c r="C168" i="7"/>
  <c r="C167" i="7" s="1"/>
  <c r="C166" i="7" s="1"/>
  <c r="C163" i="7"/>
  <c r="C160" i="7"/>
  <c r="C157" i="7"/>
  <c r="C154" i="7"/>
  <c r="C151" i="7"/>
  <c r="C149" i="7"/>
  <c r="C145" i="7"/>
  <c r="C142" i="7"/>
  <c r="C139" i="7"/>
  <c r="C136" i="7"/>
  <c r="C133" i="7"/>
  <c r="C130" i="7"/>
  <c r="C127" i="7"/>
  <c r="C100" i="7"/>
  <c r="C99" i="7" s="1"/>
  <c r="C97" i="7"/>
  <c r="C96" i="7" s="1"/>
  <c r="C94" i="7"/>
  <c r="C93" i="7" s="1"/>
  <c r="C91" i="7"/>
  <c r="C90" i="7" s="1"/>
  <c r="C85" i="7"/>
  <c r="C84" i="7" s="1"/>
  <c r="C70" i="7"/>
  <c r="C69" i="7"/>
  <c r="C67" i="7"/>
  <c r="C66" i="7" s="1"/>
  <c r="C61" i="7"/>
  <c r="C52" i="7"/>
  <c r="C46" i="7"/>
  <c r="C41" i="7"/>
  <c r="C37" i="7"/>
  <c r="C34" i="7"/>
  <c r="C30" i="7"/>
  <c r="C24" i="7"/>
  <c r="C20" i="7"/>
  <c r="C16" i="7"/>
  <c r="C15" i="7" s="1"/>
  <c r="C8" i="7"/>
  <c r="C108" i="7" l="1"/>
  <c r="C6" i="7"/>
  <c r="E108" i="7"/>
  <c r="B38" i="8"/>
  <c r="F108" i="7"/>
  <c r="G108" i="7"/>
  <c r="D117" i="7"/>
  <c r="C117" i="7"/>
  <c r="E117" i="7"/>
  <c r="F117" i="7"/>
  <c r="B10" i="8"/>
  <c r="D77" i="7"/>
  <c r="C77" i="7"/>
  <c r="C126" i="7"/>
  <c r="G77" i="7"/>
  <c r="F77" i="7"/>
  <c r="E77" i="7"/>
  <c r="C19" i="7"/>
  <c r="C148" i="7"/>
  <c r="C33" i="7"/>
  <c r="C18" i="7" s="1"/>
  <c r="F29" i="3"/>
  <c r="F28" i="3" s="1"/>
  <c r="E29" i="3"/>
  <c r="E28" i="3" s="1"/>
  <c r="F26" i="3"/>
  <c r="F25" i="3" s="1"/>
  <c r="E26" i="3"/>
  <c r="E25" i="3" s="1"/>
  <c r="E21" i="3"/>
  <c r="F18" i="3"/>
  <c r="E18" i="3"/>
  <c r="F11" i="3"/>
  <c r="E11" i="3"/>
  <c r="E10" i="3" s="1"/>
  <c r="C125" i="7" l="1"/>
  <c r="C5" i="7" s="1"/>
  <c r="F10" i="3"/>
  <c r="J11" i="10" l="1"/>
  <c r="J8" i="10"/>
  <c r="J14" i="10" s="1"/>
  <c r="I11" i="10"/>
  <c r="I8" i="10"/>
  <c r="I14" i="10" s="1"/>
  <c r="G11" i="10"/>
  <c r="G8" i="10"/>
  <c r="G37" i="10"/>
  <c r="F11" i="10" l="1"/>
  <c r="F8" i="10"/>
  <c r="F14" i="10" l="1"/>
  <c r="C52" i="8"/>
  <c r="C50" i="8"/>
  <c r="C44" i="8"/>
  <c r="C42" i="8"/>
  <c r="C39" i="8"/>
  <c r="C24" i="8"/>
  <c r="C22" i="8"/>
  <c r="C16" i="8"/>
  <c r="C14" i="8"/>
  <c r="C11" i="8"/>
  <c r="C10" i="8" s="1"/>
  <c r="C38" i="8" l="1"/>
  <c r="F81" i="3"/>
  <c r="F12" i="5" l="1"/>
  <c r="F11" i="5" s="1"/>
  <c r="E12" i="5"/>
  <c r="E11" i="5" s="1"/>
  <c r="D12" i="5" l="1"/>
  <c r="D11" i="5" s="1"/>
  <c r="C12" i="5"/>
  <c r="C11" i="5" s="1"/>
  <c r="F93" i="3"/>
  <c r="F92" i="3" s="1"/>
  <c r="F71" i="3"/>
  <c r="F61" i="3"/>
  <c r="F39" i="3"/>
  <c r="F38" i="3" l="1"/>
  <c r="H8" i="10"/>
  <c r="E168" i="7" l="1"/>
  <c r="E167" i="7" s="1"/>
  <c r="E166" i="7" s="1"/>
  <c r="E163" i="7"/>
  <c r="E160" i="7"/>
  <c r="E157" i="7"/>
  <c r="E154" i="7"/>
  <c r="E151" i="7"/>
  <c r="E149" i="7"/>
  <c r="E145" i="7"/>
  <c r="E142" i="7"/>
  <c r="E139" i="7"/>
  <c r="E136" i="7"/>
  <c r="E133" i="7"/>
  <c r="E130" i="7"/>
  <c r="E127" i="7"/>
  <c r="E100" i="7"/>
  <c r="E99" i="7" s="1"/>
  <c r="E97" i="7"/>
  <c r="E96" i="7" s="1"/>
  <c r="E94" i="7"/>
  <c r="E93" i="7" s="1"/>
  <c r="E91" i="7"/>
  <c r="E90" i="7" s="1"/>
  <c r="E85" i="7"/>
  <c r="E84" i="7" s="1"/>
  <c r="E70" i="7"/>
  <c r="E69" i="7" s="1"/>
  <c r="E67" i="7"/>
  <c r="E66" i="7" s="1"/>
  <c r="E61" i="7"/>
  <c r="E52" i="7"/>
  <c r="E46" i="7"/>
  <c r="E41" i="7"/>
  <c r="E37" i="7"/>
  <c r="E34" i="7"/>
  <c r="E30" i="7"/>
  <c r="E24" i="7"/>
  <c r="E20" i="7"/>
  <c r="E16" i="7"/>
  <c r="E15" i="7" s="1"/>
  <c r="E6" i="7" s="1"/>
  <c r="E8" i="7"/>
  <c r="G167" i="7"/>
  <c r="G166" i="7" s="1"/>
  <c r="D168" i="7"/>
  <c r="D167" i="7" s="1"/>
  <c r="D166" i="7" s="1"/>
  <c r="F167" i="7"/>
  <c r="F166" i="7" s="1"/>
  <c r="G163" i="7"/>
  <c r="F163" i="7"/>
  <c r="D163" i="7"/>
  <c r="G160" i="7"/>
  <c r="F160" i="7"/>
  <c r="D160" i="7"/>
  <c r="G157" i="7"/>
  <c r="F157" i="7"/>
  <c r="D157" i="7"/>
  <c r="G154" i="7"/>
  <c r="F154" i="7"/>
  <c r="D154" i="7"/>
  <c r="G151" i="7"/>
  <c r="F151" i="7"/>
  <c r="D151" i="7"/>
  <c r="G149" i="7"/>
  <c r="F149" i="7"/>
  <c r="D149" i="7"/>
  <c r="G145" i="7"/>
  <c r="F145" i="7"/>
  <c r="D145" i="7"/>
  <c r="G142" i="7"/>
  <c r="F142" i="7"/>
  <c r="D142" i="7"/>
  <c r="G139" i="7"/>
  <c r="F139" i="7"/>
  <c r="D139" i="7"/>
  <c r="G136" i="7"/>
  <c r="F136" i="7"/>
  <c r="D136" i="7"/>
  <c r="G133" i="7"/>
  <c r="F133" i="7"/>
  <c r="D133" i="7"/>
  <c r="G130" i="7"/>
  <c r="F130" i="7"/>
  <c r="D130" i="7"/>
  <c r="G127" i="7"/>
  <c r="F127" i="7"/>
  <c r="D127" i="7"/>
  <c r="G100" i="7"/>
  <c r="G99" i="7" s="1"/>
  <c r="F100" i="7"/>
  <c r="F99" i="7" s="1"/>
  <c r="D100" i="7"/>
  <c r="D99" i="7" s="1"/>
  <c r="G97" i="7"/>
  <c r="G96" i="7" s="1"/>
  <c r="F97" i="7"/>
  <c r="F96" i="7" s="1"/>
  <c r="D97" i="7"/>
  <c r="D96" i="7" s="1"/>
  <c r="G94" i="7"/>
  <c r="G93" i="7" s="1"/>
  <c r="F94" i="7"/>
  <c r="F93" i="7" s="1"/>
  <c r="D94" i="7"/>
  <c r="D93" i="7" s="1"/>
  <c r="G91" i="7"/>
  <c r="G90" i="7" s="1"/>
  <c r="F91" i="7"/>
  <c r="F90" i="7" s="1"/>
  <c r="D91" i="7"/>
  <c r="D90" i="7" s="1"/>
  <c r="G85" i="7"/>
  <c r="G84" i="7" s="1"/>
  <c r="F85" i="7"/>
  <c r="F84" i="7" s="1"/>
  <c r="D85" i="7"/>
  <c r="D84" i="7" s="1"/>
  <c r="G70" i="7"/>
  <c r="G69" i="7" s="1"/>
  <c r="F70" i="7"/>
  <c r="F69" i="7" s="1"/>
  <c r="D70" i="7"/>
  <c r="D69" i="7" s="1"/>
  <c r="G67" i="7"/>
  <c r="G66" i="7" s="1"/>
  <c r="F67" i="7"/>
  <c r="F66" i="7" s="1"/>
  <c r="D67" i="7"/>
  <c r="D66" i="7" s="1"/>
  <c r="G61" i="7"/>
  <c r="F61" i="7"/>
  <c r="D61" i="7"/>
  <c r="G52" i="7"/>
  <c r="F52" i="7"/>
  <c r="D52" i="7"/>
  <c r="G46" i="7"/>
  <c r="F46" i="7"/>
  <c r="D46" i="7"/>
  <c r="G41" i="7"/>
  <c r="F41" i="7"/>
  <c r="D41" i="7"/>
  <c r="G37" i="7"/>
  <c r="F37" i="7"/>
  <c r="D37" i="7"/>
  <c r="G34" i="7"/>
  <c r="F34" i="7"/>
  <c r="D34" i="7"/>
  <c r="G30" i="7"/>
  <c r="F30" i="7"/>
  <c r="D30" i="7"/>
  <c r="G24" i="7"/>
  <c r="F24" i="7"/>
  <c r="D24" i="7"/>
  <c r="G20" i="7"/>
  <c r="F20" i="7"/>
  <c r="D20" i="7"/>
  <c r="G16" i="7"/>
  <c r="G15" i="7" s="1"/>
  <c r="G6" i="7" s="1"/>
  <c r="F16" i="7"/>
  <c r="F15" i="7" s="1"/>
  <c r="F6" i="7" s="1"/>
  <c r="D16" i="7"/>
  <c r="D15" i="7" s="1"/>
  <c r="G8" i="7"/>
  <c r="F8" i="7"/>
  <c r="D8" i="7"/>
  <c r="D7" i="7"/>
  <c r="G14" i="10"/>
  <c r="D6" i="7" l="1"/>
  <c r="E33" i="7"/>
  <c r="E148" i="7"/>
  <c r="F33" i="7"/>
  <c r="G33" i="7"/>
  <c r="G29" i="10"/>
  <c r="F126" i="7"/>
  <c r="D126" i="7"/>
  <c r="D19" i="7"/>
  <c r="D148" i="7"/>
  <c r="F148" i="7"/>
  <c r="G126" i="7"/>
  <c r="E126" i="7"/>
  <c r="E125" i="7" s="1"/>
  <c r="G19" i="7"/>
  <c r="F19" i="7"/>
  <c r="E19" i="7"/>
  <c r="G148" i="7"/>
  <c r="D33" i="7"/>
  <c r="J21" i="10"/>
  <c r="I21" i="10"/>
  <c r="H21" i="10"/>
  <c r="G21" i="10"/>
  <c r="F21" i="10"/>
  <c r="H11" i="10"/>
  <c r="E18" i="7" l="1"/>
  <c r="E5" i="7" s="1"/>
  <c r="F18" i="7"/>
  <c r="D18" i="7"/>
  <c r="G125" i="7"/>
  <c r="G117" i="7" s="1"/>
  <c r="G18" i="7" s="1"/>
  <c r="G5" i="7" s="1"/>
  <c r="F125" i="7"/>
  <c r="H37" i="10"/>
  <c r="I34" i="10" s="1"/>
  <c r="D125" i="7"/>
  <c r="H14" i="10"/>
  <c r="I22" i="10"/>
  <c r="I28" i="10" s="1"/>
  <c r="I29" i="10" s="1"/>
  <c r="J22" i="10"/>
  <c r="J28" i="10" s="1"/>
  <c r="J29" i="10" s="1"/>
  <c r="F22" i="10"/>
  <c r="F29" i="10" s="1"/>
  <c r="F5" i="7" l="1"/>
  <c r="D5" i="7"/>
  <c r="H22" i="10"/>
  <c r="H28" i="10" s="1"/>
  <c r="I37" i="10"/>
  <c r="J34" i="10" s="1"/>
  <c r="J37" i="10" s="1"/>
</calcChain>
</file>

<file path=xl/sharedStrings.xml><?xml version="1.0" encoding="utf-8"?>
<sst xmlns="http://schemas.openxmlformats.org/spreadsheetml/2006/main" count="501" uniqueCount="215">
  <si>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</si>
  <si>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</si>
  <si>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</si>
  <si>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</si>
  <si>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</si>
  <si>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</si>
  <si>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</si>
  <si>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</si>
  <si>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</si>
  <si>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</si>
  <si>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</si>
  <si>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</si>
  <si>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</si>
  <si>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</si>
  <si>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</si>
  <si>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</si>
  <si>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</si>
  <si>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</si>
  <si>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</si>
  <si>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</si>
  <si>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</si>
  <si>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</si>
  <si>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</si>
  <si>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</si>
  <si>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</si>
  <si>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</si>
  <si>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</si>
  <si>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</si>
  <si>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</si>
  <si>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</si>
  <si>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</si>
  <si>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Projekcija 
za 2026.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</si>
  <si>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</si>
  <si>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</si>
  <si>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</si>
  <si>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</si>
  <si>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</si>
  <si>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</si>
  <si>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</si>
  <si>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</si>
  <si>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</si>
  <si>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</si>
  <si>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</si>
  <si>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</si>
  <si>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</si>
  <si>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</si>
  <si>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</si>
  <si>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</si>
  <si>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</si>
  <si>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</si>
  <si>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</si>
  <si>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</si>
  <si>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</si>
  <si>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</si>
  <si>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</si>
  <si>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</si>
  <si>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</si>
  <si>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</si>
  <si>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</si>
  <si>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</si>
  <si>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</si>
  <si>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</si>
  <si>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PK-OSNOVNA ŠKOLA:</t>
  </si>
  <si>
    <t>DECENTRALIZIRANE FUN.-MINIMALNI FIN.STANDARD</t>
  </si>
  <si>
    <t>REDOVNA PROGRAMSKA DJELATNOST OSNOVNIH ŠKOLA</t>
  </si>
  <si>
    <t>POREZNI PRIHODI ZA DECENTRALIZIRANE FUNKCIJE</t>
  </si>
  <si>
    <t>Financijski rashodi</t>
  </si>
  <si>
    <t>KAPITALNA ULAGANJA U OPREMU - DECENTR.SREDSTVA/ po razrednom odjelu</t>
  </si>
  <si>
    <t>ŠIRE JAVNE POTREBE-IZNAD MINIMALNOG STANDARDA</t>
  </si>
  <si>
    <t>SUFINANCIR.PRODUŽENOG BORAV.ICJELOD.NASTAVE</t>
  </si>
  <si>
    <t>Izvor 1.1.1.</t>
  </si>
  <si>
    <t>PRIHODI OD GRADA/PLAN ŠKOLE</t>
  </si>
  <si>
    <t>Izvor 4.3.1.</t>
  </si>
  <si>
    <t>OSTALI NAMJENSKI PRIHODI</t>
  </si>
  <si>
    <t>Rezultat poslovanja</t>
  </si>
  <si>
    <t>Izvor 5.5.1.</t>
  </si>
  <si>
    <t>POMOĆI IZ DRUGIH PRORAČUNA</t>
  </si>
  <si>
    <t>IZVANNASTAVNE I IZVANŠKOLSKE AKTIVNOSTI</t>
  </si>
  <si>
    <t>PRIHODI OD GRADA-PLAN ŠKOLA KLUBOVI MLADIH TEHNIČARA,…</t>
  </si>
  <si>
    <t>Izvor 3.1.1.</t>
  </si>
  <si>
    <t>VLASTITI PRIHODI-PK</t>
  </si>
  <si>
    <t>PRIHODI ZA POSEBNE NAMJENE-PK</t>
  </si>
  <si>
    <t>POMOĆI IZ DRŽAVNOG PRORAČUNA-PK</t>
  </si>
  <si>
    <t>POMOĆI IZ ŽUPANIJSKOG PRORAČUNA-PK</t>
  </si>
  <si>
    <t>POMOĆI IZ DRUGIH PRORAČUNA-PK</t>
  </si>
  <si>
    <t>Izvor 6.1.1.</t>
  </si>
  <si>
    <t>DONACIJE-PK</t>
  </si>
  <si>
    <t>PRIHODI OD GRADA</t>
  </si>
  <si>
    <t>POMOĆNICI U NASTAVI-GRAD</t>
  </si>
  <si>
    <t>HITNE INTERVENCIJE I ODRŽAVANJE ŠKOLE</t>
  </si>
  <si>
    <t>PRIHODI OD GRADA/plan škole /lom stakla</t>
  </si>
  <si>
    <t>Izvor 7.1.1.</t>
  </si>
  <si>
    <t>PRIHODI OD NEFINANCIJSKE IMOVINE I OSIGURANJA-PK</t>
  </si>
  <si>
    <t>NABAVKA UDŽENIKA I PRIBORA</t>
  </si>
  <si>
    <t>Naknade građanima i kućanstvima</t>
  </si>
  <si>
    <t>OSIGURANJE UČENIKA OSNOVNIH ŠKOLA</t>
  </si>
  <si>
    <t>DIOKLECIJANOVA ŠKRINJICA</t>
  </si>
  <si>
    <t>PROMETNI ODGOJ I SIGURNOST U PROMETU-POLIGON</t>
  </si>
  <si>
    <t>ŠKOLSKA SHEMA VOĆA I POVRĆA</t>
  </si>
  <si>
    <t>PRIHODI OD GRADA-plan škola</t>
  </si>
  <si>
    <t>PROJEKT E-ŠKOLE</t>
  </si>
  <si>
    <t>PRIHODI OD GRADA/ plan škole</t>
  </si>
  <si>
    <t>KAPITALNA ULAGANJA U OŠ - IZNAD STANDARDA</t>
  </si>
  <si>
    <t>KUPNJA OPREME ZA OŠ/samo vlastita sredstva/</t>
  </si>
  <si>
    <t>NABAVKA ŠKOLSKE LEKTIRE</t>
  </si>
  <si>
    <t>PRIHODI OD GRADA-40€ po razrednom odjelu</t>
  </si>
  <si>
    <t>RASHODI ZA ZAPOSLENE U OSNOVNIM ŠKOLAMA</t>
  </si>
  <si>
    <t>RASHODI ZA ZAPOSLENE</t>
  </si>
  <si>
    <t>Ostali financ. rashodi</t>
  </si>
  <si>
    <t>"S POMOĆNIKOM MOGU BOLJE VI"-EU</t>
  </si>
  <si>
    <t>Izvor</t>
  </si>
  <si>
    <t>Pomoći iz Drž. proračuna</t>
  </si>
  <si>
    <t>Pomoći iz Žup. Proračuna</t>
  </si>
  <si>
    <t>Prihodi od uprav. i admin. pristojbi, pristojbi po poseb. propisima i naknada</t>
  </si>
  <si>
    <t>Prihodi za posebne namjene</t>
  </si>
  <si>
    <t>Donacije</t>
  </si>
  <si>
    <t>Vlastiti prihodi</t>
  </si>
  <si>
    <t>Prihodi od Grada</t>
  </si>
  <si>
    <t>Prihodi za decentr. Funkcije</t>
  </si>
  <si>
    <t>Pomoći iz Drž. Proračuna</t>
  </si>
  <si>
    <t>RASHODI POSLOVANJA</t>
  </si>
  <si>
    <t>Prihodi za decentr. funkcije</t>
  </si>
  <si>
    <t>Prihodi od nefinanc. Imovine</t>
  </si>
  <si>
    <t>...</t>
  </si>
  <si>
    <t>BROJČANA OZNAKA I NAZIV</t>
  </si>
  <si>
    <t>09 Obrazovanje</t>
  </si>
  <si>
    <t>091 Predškolsko i osnovno obrazovanje</t>
  </si>
  <si>
    <t>096 Dodatne usluge u obrazovanju</t>
  </si>
  <si>
    <t>Tekuće donacije u naravi</t>
  </si>
  <si>
    <t>Tekuće pomoći u naravi</t>
  </si>
  <si>
    <t>B. RAČUN FINANCIRANJA PREMA EKONOMSKOJ KLASIFIKACIJI I IZVORIMA FINANCIRANJA</t>
  </si>
  <si>
    <t>Prihodi za posebne namjene višak</t>
  </si>
  <si>
    <t>Višak</t>
  </si>
  <si>
    <t>652.. + prehrana ministarstvo</t>
  </si>
  <si>
    <t>sve šta nije obrazovanje</t>
  </si>
  <si>
    <t>Višak od vlastitih sredstava</t>
  </si>
  <si>
    <t xml:space="preserve">  12 Prihodi za decentralizirane funkcije</t>
  </si>
  <si>
    <t>6 Donacije</t>
  </si>
  <si>
    <t xml:space="preserve">  61 Donacije</t>
  </si>
  <si>
    <t>7 Prihodi od nefinancijske imovine</t>
  </si>
  <si>
    <t xml:space="preserve"> 72 Prihodi od prodaje dugotrajne imovine</t>
  </si>
  <si>
    <t>9 Rezultat</t>
  </si>
  <si>
    <t xml:space="preserve">  12 Rashodi za decentralizirane funkcije</t>
  </si>
  <si>
    <t>Plan 2024.</t>
  </si>
  <si>
    <t>Projekcija proračuna
za 2027.</t>
  </si>
  <si>
    <t>Projekcija 
za 2027.</t>
  </si>
  <si>
    <t>Plan za 2025.</t>
  </si>
  <si>
    <t>Izvršenje 2023.</t>
  </si>
  <si>
    <t>PLAN 2025.</t>
  </si>
  <si>
    <t>PROJEKCIJA 2027.</t>
  </si>
  <si>
    <t>Pomoći</t>
  </si>
  <si>
    <t>Prihodi od nefinanc. imovine</t>
  </si>
  <si>
    <t>POMOĆI IZ DŽAVNOG PRORAČUNA</t>
  </si>
  <si>
    <t>PREHRANA UČENIKA</t>
  </si>
  <si>
    <t>POMOĆI IZ DRŽAVNOG PRORAČUNA</t>
  </si>
  <si>
    <t>ODRŽAVANJE OBJEKATA</t>
  </si>
  <si>
    <t>VLASTITA SREDSTVA</t>
  </si>
  <si>
    <t>"S POMOĆNIKOM MOGU BOLJE VII"-EU</t>
  </si>
  <si>
    <t>Izvor 1.1.2.</t>
  </si>
  <si>
    <t>Glava 1030113300</t>
  </si>
  <si>
    <t>Izvršenje 2024.*</t>
  </si>
  <si>
    <t>Proračun za 2026.</t>
  </si>
  <si>
    <t>Projekcija proračuna
za 2028.</t>
  </si>
  <si>
    <t>Rebalans 2025.</t>
  </si>
  <si>
    <t>Izvršenje 2024.</t>
  </si>
  <si>
    <t>Plan
za 2026.</t>
  </si>
  <si>
    <t>Projekcija 
za 2028.</t>
  </si>
  <si>
    <t>Prihodi od prodaje prizv. I robe, prihodi od donacija</t>
  </si>
  <si>
    <t>Pomoći temeljem prijenosa EU sredstava</t>
  </si>
  <si>
    <t>'Pomoći temeljem prijenosa EU sredstava</t>
  </si>
  <si>
    <t>Rebalans za 2025.</t>
  </si>
  <si>
    <t>Rashodi za donacije</t>
  </si>
  <si>
    <t>SUSTAV VIDEO NADZORA</t>
  </si>
  <si>
    <t>REDOVNO ODRŽ. OBJEKATA OSNOVNIH ŠKOLA</t>
  </si>
  <si>
    <t>FINANCIJSKI PLAN PRORAČUNSKOG KORISNIKA JEDINICE LOKALNE I PODRUČNE (REGIONALNE) SAMOUPRAVE 
ZA 2026. I PROJEKCIJA ZA 2027. I 2028. GODINU</t>
  </si>
  <si>
    <t>PLAN 2026.</t>
  </si>
  <si>
    <t>PROJEKCIJA 2028.</t>
  </si>
  <si>
    <t>PRIHODI UKUPNO+VIŠAK</t>
  </si>
  <si>
    <t xml:space="preserve">  50 Pomoći temeljem prijenosa EU sredstava</t>
  </si>
  <si>
    <t xml:space="preserve">  50 Pomoći iz državnog proračuna</t>
  </si>
  <si>
    <t xml:space="preserve">  52 Pomoći iz županijskog proračuna</t>
  </si>
  <si>
    <t>'  50 Pomoći temeljem prijenosa EU sredstava</t>
  </si>
  <si>
    <t>Izvor 5.0.111</t>
  </si>
  <si>
    <t>Izvor 5.2.11.</t>
  </si>
  <si>
    <t>Izvor 5.0.12111</t>
  </si>
  <si>
    <t>Izvor 5.0.111.</t>
  </si>
  <si>
    <t>Program C02 1500</t>
  </si>
  <si>
    <t>Aktivnost C021500A150001</t>
  </si>
  <si>
    <t>Aktivnost C021500A150002</t>
  </si>
  <si>
    <t>Aktivnost C021500K150001</t>
  </si>
  <si>
    <t>Program C021501</t>
  </si>
  <si>
    <t>Aktivnost C021501A150101</t>
  </si>
  <si>
    <t>Aktivnost C021501A150103</t>
  </si>
  <si>
    <t>Aktivnost C021501A150108</t>
  </si>
  <si>
    <t>Aktivnost C021501A150116</t>
  </si>
  <si>
    <t>Aktivnost C021501A150110</t>
  </si>
  <si>
    <t>Aktivnost C021501A150107</t>
  </si>
  <si>
    <t>Aktivnost C021501A150114</t>
  </si>
  <si>
    <t>Aktivnost C021501A150111</t>
  </si>
  <si>
    <t>Aktivnost C021501A150105</t>
  </si>
  <si>
    <t>Aktivnost C021501A150109</t>
  </si>
  <si>
    <t>Aktivnost C021501T150104</t>
  </si>
  <si>
    <t>Aktivnost C021501T150101</t>
  </si>
  <si>
    <t>Aktivnost C021501A150113</t>
  </si>
  <si>
    <t>Program C021501K150190</t>
  </si>
  <si>
    <t>Kapitalni projekt   K150190</t>
  </si>
  <si>
    <t>Aktivnost C021501K150150</t>
  </si>
  <si>
    <t>Program C021502</t>
  </si>
  <si>
    <t>Aktivnost C021502A150201</t>
  </si>
  <si>
    <t>93 Vlastiti prihod - višak</t>
  </si>
  <si>
    <t>94 Prihod za posebne namjene- višak</t>
  </si>
  <si>
    <t>95 Pomoći drž. - višak</t>
  </si>
  <si>
    <t>95 Pomoći žup. - višak</t>
  </si>
  <si>
    <t>96 Donacije - višak</t>
  </si>
  <si>
    <t>97 Prihodi od nefin. Imovine - višak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</si>
</sst>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FFFFFF"/>
      <name val="Arial"/>
      <family val="2"/>
      <charset val="238"/>
    </font>
    <font>
      <i/>
      <sz val="7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7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rgb="FF000000"/>
      </patternFill>
    </fill>
    <fill>
      <patternFill patternType="solid">
        <fgColor rgb="FF60497A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C4D79B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19" fillId="5" borderId="6" xfId="0" applyFont="1" applyFill="1" applyBorder="1" applyAlignment="1" applyProtection="1">
      <alignment horizontal="center" vertical="top" wrapText="1" readingOrder="1"/>
      <protection locked="0"/>
    </xf>
    <xf numFmtId="0" fontId="20" fillId="6" borderId="7" xfId="0" applyFont="1" applyFill="1" applyBorder="1" applyAlignment="1" applyProtection="1">
      <alignment vertical="top" wrapText="1" readingOrder="1"/>
      <protection locked="0"/>
    </xf>
    <xf numFmtId="0" fontId="20" fillId="6" borderId="8" xfId="0" applyFont="1" applyFill="1" applyBorder="1" applyAlignment="1" applyProtection="1">
      <alignment vertical="top" wrapText="1" readingOrder="1"/>
      <protection locked="0"/>
    </xf>
    <xf numFmtId="0" fontId="19" fillId="7" borderId="3" xfId="0" applyFont="1" applyFill="1" applyBorder="1" applyAlignment="1" applyProtection="1">
      <alignment vertical="top" wrapText="1" readingOrder="1"/>
      <protection locked="0"/>
    </xf>
    <xf numFmtId="0" fontId="19" fillId="7" borderId="1" xfId="0" applyFont="1" applyFill="1" applyBorder="1" applyAlignment="1" applyProtection="1">
      <alignment vertical="top" wrapText="1" readingOrder="1"/>
      <protection locked="0"/>
    </xf>
    <xf numFmtId="0" fontId="19" fillId="8" borderId="3" xfId="0" applyFont="1" applyFill="1" applyBorder="1" applyAlignment="1" applyProtection="1">
      <alignment vertical="top" wrapText="1" readingOrder="1"/>
      <protection locked="0"/>
    </xf>
    <xf numFmtId="0" fontId="19" fillId="8" borderId="1" xfId="0" applyFont="1" applyFill="1" applyBorder="1" applyAlignment="1" applyProtection="1">
      <alignment vertical="top" wrapText="1" readingOrder="1"/>
      <protection locked="0"/>
    </xf>
    <xf numFmtId="0" fontId="21" fillId="9" borderId="3" xfId="0" applyFont="1" applyFill="1" applyBorder="1" applyAlignment="1" applyProtection="1">
      <alignment vertical="top" wrapText="1" readingOrder="1"/>
      <protection locked="0"/>
    </xf>
    <xf numFmtId="0" fontId="21" fillId="9" borderId="1" xfId="0" applyFont="1" applyFill="1" applyBorder="1" applyAlignment="1" applyProtection="1">
      <alignment vertical="top" wrapText="1" readingOrder="1"/>
      <protection locked="0"/>
    </xf>
    <xf numFmtId="0" fontId="22" fillId="10" borderId="3" xfId="0" applyFont="1" applyFill="1" applyBorder="1" applyAlignment="1" applyProtection="1">
      <alignment vertical="top" wrapText="1" readingOrder="1"/>
      <protection locked="0"/>
    </xf>
    <xf numFmtId="0" fontId="22" fillId="10" borderId="1" xfId="0" applyFont="1" applyFill="1" applyBorder="1" applyAlignment="1" applyProtection="1">
      <alignment vertical="top" wrapText="1" readingOrder="1"/>
      <protection locked="0"/>
    </xf>
    <xf numFmtId="0" fontId="22" fillId="10" borderId="1" xfId="0" applyFont="1" applyFill="1" applyBorder="1" applyAlignment="1" applyProtection="1">
      <alignment horizontal="left" vertical="top" wrapText="1" readingOrder="1"/>
      <protection locked="0"/>
    </xf>
    <xf numFmtId="0" fontId="23" fillId="9" borderId="1" xfId="0" applyFont="1" applyFill="1" applyBorder="1" applyAlignment="1" applyProtection="1">
      <alignment vertical="top" wrapText="1" readingOrder="1"/>
      <protection locked="0"/>
    </xf>
    <xf numFmtId="0" fontId="19" fillId="11" borderId="3" xfId="0" applyFont="1" applyFill="1" applyBorder="1" applyAlignment="1" applyProtection="1">
      <alignment vertical="top" wrapText="1" readingOrder="1"/>
      <protection locked="0"/>
    </xf>
    <xf numFmtId="0" fontId="19" fillId="11" borderId="1" xfId="0" applyFont="1" applyFill="1" applyBorder="1" applyAlignment="1" applyProtection="1">
      <alignment vertical="top" wrapText="1" readingOrder="1"/>
      <protection locked="0"/>
    </xf>
    <xf numFmtId="0" fontId="21" fillId="9" borderId="8" xfId="0" applyFont="1" applyFill="1" applyBorder="1" applyAlignment="1" applyProtection="1">
      <alignment vertical="top" wrapText="1" readingOrder="1"/>
      <protection locked="0"/>
    </xf>
    <xf numFmtId="0" fontId="21" fillId="9" borderId="9" xfId="0" applyFont="1" applyFill="1" applyBorder="1" applyAlignment="1" applyProtection="1">
      <alignment vertical="top" wrapText="1" readingOrder="1"/>
      <protection locked="0"/>
    </xf>
    <xf numFmtId="0" fontId="21" fillId="9" borderId="10" xfId="0" applyFont="1" applyFill="1" applyBorder="1" applyAlignment="1" applyProtection="1">
      <alignment vertical="top" wrapText="1" readingOrder="1"/>
      <protection locked="0"/>
    </xf>
    <xf numFmtId="0" fontId="22" fillId="10" borderId="9" xfId="0" applyFont="1" applyFill="1" applyBorder="1" applyAlignment="1" applyProtection="1">
      <alignment vertical="top" wrapText="1" readingOrder="1"/>
      <protection locked="0"/>
    </xf>
    <xf numFmtId="0" fontId="24" fillId="2" borderId="3" xfId="0" quotePrefix="1" applyFont="1" applyFill="1" applyBorder="1" applyAlignment="1">
      <alignment horizontal="left" vertical="center"/>
    </xf>
    <xf numFmtId="0" fontId="8" fillId="2" borderId="0" xfId="0" quotePrefix="1" applyFont="1" applyFill="1" applyAlignment="1">
      <alignment horizontal="left" vertical="center"/>
    </xf>
    <xf numFmtId="2" fontId="2" fillId="0" borderId="0" xfId="0" applyNumberFormat="1" applyFont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3" borderId="3" xfId="0" applyNumberFormat="1" applyFont="1" applyFill="1" applyBorder="1" applyAlignment="1">
      <alignment horizontal="right" wrapText="1"/>
    </xf>
    <xf numFmtId="2" fontId="4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wrapText="1"/>
    </xf>
    <xf numFmtId="2" fontId="16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center" vertical="center" wrapText="1"/>
    </xf>
    <xf numFmtId="2" fontId="0" fillId="0" borderId="0" xfId="0" applyNumberFormat="1"/>
    <xf numFmtId="2" fontId="3" fillId="0" borderId="0" xfId="0" applyNumberFormat="1" applyFont="1"/>
    <xf numFmtId="2" fontId="7" fillId="0" borderId="0" xfId="0" applyNumberFormat="1" applyFont="1"/>
    <xf numFmtId="2" fontId="3" fillId="0" borderId="0" xfId="0" applyNumberFormat="1" applyFont="1" applyAlignment="1">
      <alignment vertical="center" wrapText="1"/>
    </xf>
    <xf numFmtId="2" fontId="14" fillId="0" borderId="5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center"/>
    </xf>
    <xf numFmtId="2" fontId="6" fillId="3" borderId="3" xfId="0" applyNumberFormat="1" applyFont="1" applyFill="1" applyBorder="1" applyAlignment="1">
      <alignment horizontal="center"/>
    </xf>
    <xf numFmtId="2" fontId="11" fillId="0" borderId="0" xfId="0" applyNumberFormat="1" applyFont="1" applyAlignment="1">
      <alignment horizontal="center" wrapText="1"/>
    </xf>
    <xf numFmtId="2" fontId="9" fillId="4" borderId="1" xfId="0" quotePrefix="1" applyNumberFormat="1" applyFont="1" applyFill="1" applyBorder="1" applyAlignment="1">
      <alignment horizontal="center"/>
    </xf>
    <xf numFmtId="2" fontId="9" fillId="3" borderId="1" xfId="0" quotePrefix="1" applyNumberFormat="1" applyFont="1" applyFill="1" applyBorder="1" applyAlignment="1">
      <alignment horizontal="center"/>
    </xf>
    <xf numFmtId="2" fontId="16" fillId="0" borderId="0" xfId="0" applyNumberFormat="1" applyFont="1" applyAlignment="1">
      <alignment horizontal="center" wrapText="1"/>
    </xf>
    <xf numFmtId="2" fontId="6" fillId="3" borderId="1" xfId="0" quotePrefix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6" fillId="0" borderId="3" xfId="0" applyNumberFormat="1" applyFont="1" applyBorder="1" applyAlignment="1">
      <alignment horizontal="center" wrapText="1"/>
    </xf>
    <xf numFmtId="2" fontId="9" fillId="4" borderId="3" xfId="0" applyNumberFormat="1" applyFont="1" applyFill="1" applyBorder="1" applyAlignment="1">
      <alignment horizontal="center" wrapText="1"/>
    </xf>
    <xf numFmtId="2" fontId="9" fillId="3" borderId="3" xfId="0" quotePrefix="1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/>
    </xf>
    <xf numFmtId="4" fontId="7" fillId="2" borderId="3" xfId="0" quotePrefix="1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8" fillId="2" borderId="3" xfId="0" quotePrefix="1" applyNumberFormat="1" applyFont="1" applyFill="1" applyBorder="1" applyAlignment="1">
      <alignment horizontal="center" vertical="center"/>
    </xf>
    <xf numFmtId="4" fontId="9" fillId="2" borderId="3" xfId="0" quotePrefix="1" applyNumberFormat="1" applyFont="1" applyFill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 wrapText="1"/>
    </xf>
    <xf numFmtId="4" fontId="3" fillId="2" borderId="0" xfId="0" applyNumberFormat="1" applyFont="1" applyFill="1" applyAlignment="1">
      <alignment horizontal="center"/>
    </xf>
    <xf numFmtId="4" fontId="7" fillId="2" borderId="3" xfId="0" quotePrefix="1" applyNumberFormat="1" applyFont="1" applyFill="1" applyBorder="1" applyAlignment="1">
      <alignment horizontal="center" vertical="center"/>
    </xf>
    <xf numFmtId="4" fontId="7" fillId="2" borderId="3" xfId="0" quotePrefix="1" applyNumberFormat="1" applyFont="1" applyFill="1" applyBorder="1" applyAlignment="1">
      <alignment horizontal="center" vertical="center" wrapText="1"/>
    </xf>
    <xf numFmtId="4" fontId="7" fillId="2" borderId="0" xfId="0" quotePrefix="1" applyNumberFormat="1" applyFont="1" applyFill="1" applyAlignment="1">
      <alignment horizontal="center" vertical="center"/>
    </xf>
    <xf numFmtId="4" fontId="6" fillId="4" borderId="4" xfId="0" applyNumberFormat="1" applyFont="1" applyFill="1" applyBorder="1" applyAlignment="1">
      <alignment vertical="center" wrapText="1"/>
    </xf>
    <xf numFmtId="4" fontId="6" fillId="4" borderId="3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3" xfId="0" quotePrefix="1" applyFont="1" applyFill="1" applyBorder="1" applyAlignment="1">
      <alignment vertical="center" wrapText="1"/>
    </xf>
    <xf numFmtId="4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center" vertical="center" wrapText="1"/>
    </xf>
    <xf numFmtId="4" fontId="19" fillId="5" borderId="6" xfId="0" applyNumberFormat="1" applyFont="1" applyFill="1" applyBorder="1" applyAlignment="1" applyProtection="1">
      <alignment horizontal="center" vertical="top" wrapText="1"/>
      <protection locked="0"/>
    </xf>
    <xf numFmtId="4" fontId="19" fillId="5" borderId="6" xfId="0" applyNumberFormat="1" applyFont="1" applyFill="1" applyBorder="1" applyAlignment="1" applyProtection="1">
      <alignment horizontal="center" vertical="top" wrapText="1" readingOrder="1"/>
      <protection locked="0"/>
    </xf>
    <xf numFmtId="4" fontId="19" fillId="5" borderId="3" xfId="0" applyNumberFormat="1" applyFont="1" applyFill="1" applyBorder="1" applyAlignment="1" applyProtection="1">
      <alignment horizontal="center" vertical="top" wrapText="1" readingOrder="1"/>
      <protection locked="0"/>
    </xf>
    <xf numFmtId="4" fontId="20" fillId="6" borderId="7" xfId="0" applyNumberFormat="1" applyFont="1" applyFill="1" applyBorder="1" applyAlignment="1" applyProtection="1">
      <alignment horizontal="right" vertical="top" wrapText="1" readingOrder="1"/>
      <protection locked="0"/>
    </xf>
    <xf numFmtId="4" fontId="19" fillId="7" borderId="3" xfId="0" applyNumberFormat="1" applyFont="1" applyFill="1" applyBorder="1" applyAlignment="1" applyProtection="1">
      <alignment horizontal="right" vertical="top" wrapText="1"/>
      <protection locked="0"/>
    </xf>
    <xf numFmtId="4" fontId="19" fillId="7" borderId="3" xfId="0" applyNumberFormat="1" applyFont="1" applyFill="1" applyBorder="1" applyAlignment="1" applyProtection="1">
      <alignment horizontal="right" vertical="top" wrapText="1" readingOrder="1"/>
      <protection locked="0"/>
    </xf>
    <xf numFmtId="4" fontId="19" fillId="8" borderId="3" xfId="0" applyNumberFormat="1" applyFont="1" applyFill="1" applyBorder="1" applyAlignment="1" applyProtection="1">
      <alignment horizontal="right" vertical="top" wrapText="1"/>
      <protection locked="0"/>
    </xf>
    <xf numFmtId="4" fontId="19" fillId="8" borderId="3" xfId="0" applyNumberFormat="1" applyFont="1" applyFill="1" applyBorder="1" applyAlignment="1" applyProtection="1">
      <alignment horizontal="right" vertical="top" wrapText="1" readingOrder="1"/>
      <protection locked="0"/>
    </xf>
    <xf numFmtId="4" fontId="26" fillId="9" borderId="3" xfId="0" applyNumberFormat="1" applyFont="1" applyFill="1" applyBorder="1" applyAlignment="1" applyProtection="1">
      <alignment horizontal="right" vertical="top" wrapText="1"/>
      <protection locked="0"/>
    </xf>
    <xf numFmtId="4" fontId="26" fillId="9" borderId="3" xfId="0" applyNumberFormat="1" applyFont="1" applyFill="1" applyBorder="1" applyAlignment="1" applyProtection="1">
      <alignment horizontal="right" vertical="top" wrapText="1" readingOrder="1"/>
      <protection locked="0"/>
    </xf>
    <xf numFmtId="4" fontId="22" fillId="10" borderId="1" xfId="0" applyNumberFormat="1" applyFont="1" applyFill="1" applyBorder="1" applyAlignment="1" applyProtection="1">
      <alignment horizontal="right" vertical="top" wrapText="1"/>
      <protection locked="0"/>
    </xf>
    <xf numFmtId="4" fontId="22" fillId="10" borderId="3" xfId="0" applyNumberFormat="1" applyFont="1" applyFill="1" applyBorder="1" applyAlignment="1" applyProtection="1">
      <alignment horizontal="right" vertical="top" wrapText="1" readingOrder="1"/>
      <protection locked="0"/>
    </xf>
    <xf numFmtId="4" fontId="22" fillId="10" borderId="1" xfId="0" applyNumberFormat="1" applyFont="1" applyFill="1" applyBorder="1" applyAlignment="1" applyProtection="1">
      <alignment horizontal="right" vertical="top" wrapText="1" readingOrder="1"/>
      <protection locked="0"/>
    </xf>
    <xf numFmtId="4" fontId="22" fillId="10" borderId="3" xfId="0" applyNumberFormat="1" applyFont="1" applyFill="1" applyBorder="1" applyAlignment="1" applyProtection="1">
      <alignment vertical="top" wrapText="1" readingOrder="1"/>
      <protection locked="0"/>
    </xf>
    <xf numFmtId="4" fontId="22" fillId="10" borderId="2" xfId="0" applyNumberFormat="1" applyFont="1" applyFill="1" applyBorder="1" applyAlignment="1" applyProtection="1">
      <alignment horizontal="right" vertical="top" wrapText="1" readingOrder="1"/>
      <protection locked="0"/>
    </xf>
    <xf numFmtId="4" fontId="26" fillId="10" borderId="3" xfId="0" applyNumberFormat="1" applyFont="1" applyFill="1" applyBorder="1" applyAlignment="1" applyProtection="1">
      <alignment horizontal="right" vertical="top" wrapText="1" readingOrder="1"/>
      <protection locked="0"/>
    </xf>
    <xf numFmtId="4" fontId="26" fillId="10" borderId="1" xfId="0" applyNumberFormat="1" applyFont="1" applyFill="1" applyBorder="1" applyAlignment="1" applyProtection="1">
      <alignment horizontal="right" vertical="top" wrapText="1" readingOrder="1"/>
      <protection locked="0"/>
    </xf>
    <xf numFmtId="4" fontId="19" fillId="11" borderId="3" xfId="0" applyNumberFormat="1" applyFont="1" applyFill="1" applyBorder="1" applyAlignment="1" applyProtection="1">
      <alignment horizontal="right" vertical="top" wrapText="1"/>
      <protection locked="0"/>
    </xf>
    <xf numFmtId="4" fontId="19" fillId="11" borderId="3" xfId="0" applyNumberFormat="1" applyFont="1" applyFill="1" applyBorder="1" applyAlignment="1" applyProtection="1">
      <alignment horizontal="right" vertical="top" wrapText="1" readingOrder="1"/>
      <protection locked="0"/>
    </xf>
    <xf numFmtId="4" fontId="22" fillId="10" borderId="1" xfId="0" applyNumberFormat="1" applyFont="1" applyFill="1" applyBorder="1" applyAlignment="1" applyProtection="1">
      <alignment horizontal="left" vertical="top" wrapText="1" readingOrder="1"/>
      <protection locked="0"/>
    </xf>
    <xf numFmtId="4" fontId="22" fillId="10" borderId="3" xfId="0" applyNumberFormat="1" applyFont="1" applyFill="1" applyBorder="1" applyAlignment="1" applyProtection="1">
      <alignment horizontal="left" vertical="top" wrapText="1" readingOrder="1"/>
      <protection locked="0"/>
    </xf>
    <xf numFmtId="4" fontId="22" fillId="9" borderId="3" xfId="0" applyNumberFormat="1" applyFont="1" applyFill="1" applyBorder="1" applyAlignment="1" applyProtection="1">
      <alignment horizontal="right" vertical="top" wrapText="1"/>
      <protection locked="0"/>
    </xf>
    <xf numFmtId="4" fontId="22" fillId="9" borderId="3" xfId="0" applyNumberFormat="1" applyFont="1" applyFill="1" applyBorder="1" applyAlignment="1" applyProtection="1">
      <alignment horizontal="right" vertical="top" wrapText="1" readingOrder="1"/>
      <protection locked="0"/>
    </xf>
    <xf numFmtId="4" fontId="27" fillId="0" borderId="0" xfId="0" applyNumberFormat="1" applyFont="1" applyAlignment="1">
      <alignment horizontal="right"/>
    </xf>
    <xf numFmtId="4" fontId="27" fillId="0" borderId="0" xfId="0" applyNumberFormat="1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topLeftCell="A4" workbookViewId="0">
      <selection activeCell="J11" sqref="J11"/>
    </sheetView>
  </sheetViews>
  <sheetFormatPr defaultRowHeight="15" x14ac:dyDescent="0.25"/>
  <cols>
    <col min="5" max="5" width="25.28515625" customWidth="1"/>
    <col min="6" max="6" width="25.28515625" style="85" customWidth="1"/>
    <col min="7" max="10" width="25.28515625" style="73" customWidth="1"/>
  </cols>
  <sheetData>
    <row r="1" spans="1:10" ht="42" customHeight="1" x14ac:dyDescent="0.25">
      <c r="A1" s="141" t="s">
        <v>174</v>
      </c>
      <c r="B1" s="141"/>
      <c r="C1" s="141"/>
      <c r="D1" s="141"/>
      <c r="E1" s="141"/>
      <c r="F1" s="141"/>
      <c r="G1" s="141"/>
      <c r="H1" s="141"/>
      <c r="I1" s="141"/>
      <c r="J1" s="141"/>
    </row>
    <row r="2" spans="1:10" ht="18" x14ac:dyDescent="0.25">
      <c r="A2" s="3"/>
      <c r="B2" s="3"/>
      <c r="C2" s="3"/>
      <c r="D2" s="3"/>
      <c r="E2" s="3"/>
      <c r="F2" s="63"/>
      <c r="G2" s="63"/>
      <c r="H2" s="63"/>
      <c r="I2" s="63"/>
      <c r="J2" s="63"/>
    </row>
    <row r="3" spans="1:10" ht="15.75" x14ac:dyDescent="0.25">
      <c r="A3" s="141" t="s">
        <v>19</v>
      </c>
      <c r="B3" s="141"/>
      <c r="C3" s="141"/>
      <c r="D3" s="141"/>
      <c r="E3" s="141"/>
      <c r="F3" s="141"/>
      <c r="G3" s="141"/>
      <c r="H3" s="141"/>
      <c r="I3" s="154"/>
      <c r="J3" s="154"/>
    </row>
    <row r="4" spans="1:10" ht="18" x14ac:dyDescent="0.25">
      <c r="A4" s="3"/>
      <c r="B4" s="3"/>
      <c r="C4" s="3"/>
      <c r="D4" s="3"/>
      <c r="E4" s="3"/>
      <c r="F4" s="63"/>
      <c r="G4" s="63"/>
      <c r="H4" s="63"/>
      <c r="I4" s="76"/>
      <c r="J4" s="76"/>
    </row>
    <row r="5" spans="1:10" ht="15.75" x14ac:dyDescent="0.25">
      <c r="A5" s="141" t="s">
        <v>24</v>
      </c>
      <c r="B5" s="142"/>
      <c r="C5" s="142"/>
      <c r="D5" s="142"/>
      <c r="E5" s="142"/>
      <c r="F5" s="142"/>
      <c r="G5" s="142"/>
      <c r="H5" s="142"/>
      <c r="I5" s="142"/>
      <c r="J5" s="142"/>
    </row>
    <row r="6" spans="1:10" ht="18" x14ac:dyDescent="0.25">
      <c r="A6" s="1"/>
      <c r="B6" s="2"/>
      <c r="C6" s="2"/>
      <c r="D6" s="2"/>
      <c r="E6" s="5"/>
      <c r="F6" s="64"/>
      <c r="G6" s="64"/>
      <c r="H6" s="64"/>
      <c r="I6" s="64"/>
      <c r="J6" s="77" t="s">
        <v>32</v>
      </c>
    </row>
    <row r="7" spans="1:10" ht="25.5" x14ac:dyDescent="0.25">
      <c r="A7" s="21"/>
      <c r="B7" s="22"/>
      <c r="C7" s="22"/>
      <c r="D7" s="23"/>
      <c r="E7" s="24"/>
      <c r="F7" s="65" t="s">
        <v>160</v>
      </c>
      <c r="G7" s="65" t="s">
        <v>163</v>
      </c>
      <c r="H7" s="65" t="s">
        <v>161</v>
      </c>
      <c r="I7" s="65" t="s">
        <v>144</v>
      </c>
      <c r="J7" s="65" t="s">
        <v>162</v>
      </c>
    </row>
    <row r="8" spans="1:10" x14ac:dyDescent="0.25">
      <c r="A8" s="146" t="s">
        <v>0</v>
      </c>
      <c r="B8" s="140"/>
      <c r="C8" s="140"/>
      <c r="D8" s="140"/>
      <c r="E8" s="155"/>
      <c r="F8" s="66">
        <f>SUM(F9:F10)</f>
        <v>1998122.2</v>
      </c>
      <c r="G8" s="66">
        <f>SUM(G9:G10)</f>
        <v>2363395</v>
      </c>
      <c r="H8" s="66">
        <f>H9+H10</f>
        <v>2343076</v>
      </c>
      <c r="I8" s="66">
        <f>I9+I10</f>
        <v>2343076</v>
      </c>
      <c r="J8" s="66">
        <f>J9+J10</f>
        <v>2343076</v>
      </c>
    </row>
    <row r="9" spans="1:10" x14ac:dyDescent="0.25">
      <c r="A9" s="156" t="s">
        <v>34</v>
      </c>
      <c r="B9" s="157"/>
      <c r="C9" s="157"/>
      <c r="D9" s="157"/>
      <c r="E9" s="153"/>
      <c r="F9" s="67">
        <v>1997943.7</v>
      </c>
      <c r="G9" s="67">
        <v>2363145</v>
      </c>
      <c r="H9" s="67">
        <v>2343076</v>
      </c>
      <c r="I9" s="67">
        <v>2343076</v>
      </c>
      <c r="J9" s="67">
        <v>2343076</v>
      </c>
    </row>
    <row r="10" spans="1:10" x14ac:dyDescent="0.25">
      <c r="A10" s="152" t="s">
        <v>35</v>
      </c>
      <c r="B10" s="153"/>
      <c r="C10" s="153"/>
      <c r="D10" s="153"/>
      <c r="E10" s="153"/>
      <c r="F10" s="67">
        <v>178.5</v>
      </c>
      <c r="G10" s="67">
        <v>250</v>
      </c>
      <c r="H10" s="67">
        <v>0</v>
      </c>
      <c r="I10" s="67">
        <v>0</v>
      </c>
      <c r="J10" s="67">
        <v>0</v>
      </c>
    </row>
    <row r="11" spans="1:10" x14ac:dyDescent="0.25">
      <c r="A11" s="25" t="s">
        <v>1</v>
      </c>
      <c r="B11" s="33"/>
      <c r="C11" s="33"/>
      <c r="D11" s="33"/>
      <c r="E11" s="33"/>
      <c r="F11" s="66">
        <f>SUM(F12:F13)</f>
        <v>2014816.77</v>
      </c>
      <c r="G11" s="66">
        <f>SUM(G12:G13)</f>
        <v>2368834</v>
      </c>
      <c r="H11" s="66">
        <f t="shared" ref="H11:I11" si="0">H12+H13</f>
        <v>2345076</v>
      </c>
      <c r="I11" s="66">
        <f t="shared" si="0"/>
        <v>2343076</v>
      </c>
      <c r="J11" s="66">
        <f t="shared" ref="J11" si="1">J12+J13</f>
        <v>2343076</v>
      </c>
    </row>
    <row r="12" spans="1:10" x14ac:dyDescent="0.25">
      <c r="A12" s="158" t="s">
        <v>36</v>
      </c>
      <c r="B12" s="157"/>
      <c r="C12" s="157"/>
      <c r="D12" s="157"/>
      <c r="E12" s="157"/>
      <c r="F12" s="67">
        <v>1993813.68</v>
      </c>
      <c r="G12" s="67">
        <v>2342273</v>
      </c>
      <c r="H12" s="67">
        <v>2325176</v>
      </c>
      <c r="I12" s="67">
        <v>2323176</v>
      </c>
      <c r="J12" s="67">
        <v>2323176</v>
      </c>
    </row>
    <row r="13" spans="1:10" x14ac:dyDescent="0.25">
      <c r="A13" s="152" t="s">
        <v>37</v>
      </c>
      <c r="B13" s="153"/>
      <c r="C13" s="153"/>
      <c r="D13" s="153"/>
      <c r="E13" s="153"/>
      <c r="F13" s="67">
        <v>21003.09</v>
      </c>
      <c r="G13" s="67">
        <v>26561</v>
      </c>
      <c r="H13" s="67">
        <v>19900</v>
      </c>
      <c r="I13" s="67">
        <v>19900</v>
      </c>
      <c r="J13" s="67">
        <v>19900</v>
      </c>
    </row>
    <row r="14" spans="1:10" x14ac:dyDescent="0.25">
      <c r="A14" s="139" t="s">
        <v>54</v>
      </c>
      <c r="B14" s="140"/>
      <c r="C14" s="140"/>
      <c r="D14" s="140"/>
      <c r="E14" s="140"/>
      <c r="F14" s="68">
        <f>F8-F11</f>
        <v>-16694.570000000065</v>
      </c>
      <c r="G14" s="68">
        <f>G8-G11</f>
        <v>-5439</v>
      </c>
      <c r="H14" s="66">
        <f t="shared" ref="H14:J14" si="2">H8-H11</f>
        <v>-2000</v>
      </c>
      <c r="I14" s="66">
        <f t="shared" si="2"/>
        <v>0</v>
      </c>
      <c r="J14" s="66">
        <f t="shared" si="2"/>
        <v>0</v>
      </c>
    </row>
    <row r="15" spans="1:10" ht="18" x14ac:dyDescent="0.25">
      <c r="A15" s="3"/>
      <c r="B15" s="17"/>
      <c r="C15" s="17"/>
      <c r="D15" s="17"/>
      <c r="E15" s="17"/>
      <c r="F15" s="69"/>
      <c r="G15" s="69"/>
      <c r="H15" s="74"/>
      <c r="I15" s="74"/>
      <c r="J15" s="74"/>
    </row>
    <row r="16" spans="1:10" ht="15.75" x14ac:dyDescent="0.25">
      <c r="A16" s="141" t="s">
        <v>25</v>
      </c>
      <c r="B16" s="142"/>
      <c r="C16" s="142"/>
      <c r="D16" s="142"/>
      <c r="E16" s="142"/>
      <c r="F16" s="142"/>
      <c r="G16" s="142"/>
      <c r="H16" s="142"/>
      <c r="I16" s="142"/>
      <c r="J16" s="142"/>
    </row>
    <row r="17" spans="1:10" ht="18" x14ac:dyDescent="0.25">
      <c r="A17" s="3"/>
      <c r="B17" s="17"/>
      <c r="C17" s="17"/>
      <c r="D17" s="17"/>
      <c r="E17" s="17"/>
      <c r="F17" s="69"/>
      <c r="G17" s="69"/>
      <c r="H17" s="74"/>
      <c r="I17" s="74"/>
      <c r="J17" s="74"/>
    </row>
    <row r="18" spans="1:10" ht="25.5" x14ac:dyDescent="0.25">
      <c r="A18" s="21"/>
      <c r="B18" s="22"/>
      <c r="C18" s="22"/>
      <c r="D18" s="23"/>
      <c r="E18" s="24"/>
      <c r="F18" s="65" t="s">
        <v>160</v>
      </c>
      <c r="G18" s="65" t="s">
        <v>163</v>
      </c>
      <c r="H18" s="65" t="s">
        <v>161</v>
      </c>
      <c r="I18" s="65" t="s">
        <v>144</v>
      </c>
      <c r="J18" s="65" t="s">
        <v>162</v>
      </c>
    </row>
    <row r="19" spans="1:10" x14ac:dyDescent="0.25">
      <c r="A19" s="152" t="s">
        <v>38</v>
      </c>
      <c r="B19" s="153"/>
      <c r="C19" s="153"/>
      <c r="D19" s="153"/>
      <c r="E19" s="153"/>
      <c r="F19" s="78"/>
      <c r="G19" s="78"/>
      <c r="H19" s="78"/>
      <c r="I19" s="78"/>
      <c r="J19" s="86"/>
    </row>
    <row r="20" spans="1:10" x14ac:dyDescent="0.25">
      <c r="A20" s="152" t="s">
        <v>39</v>
      </c>
      <c r="B20" s="153"/>
      <c r="C20" s="153"/>
      <c r="D20" s="153"/>
      <c r="E20" s="153"/>
      <c r="F20" s="78"/>
      <c r="G20" s="78"/>
      <c r="H20" s="78"/>
      <c r="I20" s="78"/>
      <c r="J20" s="86"/>
    </row>
    <row r="21" spans="1:10" x14ac:dyDescent="0.25">
      <c r="A21" s="139" t="s">
        <v>2</v>
      </c>
      <c r="B21" s="140"/>
      <c r="C21" s="140"/>
      <c r="D21" s="140"/>
      <c r="E21" s="140"/>
      <c r="F21" s="79">
        <f>F19-F20</f>
        <v>0</v>
      </c>
      <c r="G21" s="79">
        <f t="shared" ref="G21:J21" si="3">G19-G20</f>
        <v>0</v>
      </c>
      <c r="H21" s="79">
        <f t="shared" si="3"/>
        <v>0</v>
      </c>
      <c r="I21" s="79">
        <f t="shared" si="3"/>
        <v>0</v>
      </c>
      <c r="J21" s="79">
        <f t="shared" si="3"/>
        <v>0</v>
      </c>
    </row>
    <row r="22" spans="1:10" x14ac:dyDescent="0.25">
      <c r="A22" s="139" t="s">
        <v>55</v>
      </c>
      <c r="B22" s="140"/>
      <c r="C22" s="140"/>
      <c r="D22" s="140"/>
      <c r="E22" s="140"/>
      <c r="F22" s="79">
        <f>F14+F21</f>
        <v>-16694.570000000065</v>
      </c>
      <c r="G22" s="79">
        <v>-5439</v>
      </c>
      <c r="H22" s="79">
        <f t="shared" ref="H22:J22" si="4">H14+H21</f>
        <v>-2000</v>
      </c>
      <c r="I22" s="79">
        <f t="shared" si="4"/>
        <v>0</v>
      </c>
      <c r="J22" s="79">
        <f t="shared" si="4"/>
        <v>0</v>
      </c>
    </row>
    <row r="23" spans="1:10" ht="18" x14ac:dyDescent="0.25">
      <c r="A23" s="16"/>
      <c r="B23" s="17"/>
      <c r="C23" s="17"/>
      <c r="D23" s="17"/>
      <c r="E23" s="17"/>
      <c r="F23" s="69"/>
      <c r="G23" s="69"/>
      <c r="H23" s="74"/>
      <c r="I23" s="74"/>
      <c r="J23" s="74"/>
    </row>
    <row r="24" spans="1:10" ht="15.75" x14ac:dyDescent="0.25">
      <c r="A24" s="141" t="s">
        <v>56</v>
      </c>
      <c r="B24" s="142"/>
      <c r="C24" s="142"/>
      <c r="D24" s="142"/>
      <c r="E24" s="142"/>
      <c r="F24" s="142"/>
      <c r="G24" s="142"/>
      <c r="H24" s="142"/>
      <c r="I24" s="142"/>
      <c r="J24" s="142"/>
    </row>
    <row r="25" spans="1:10" ht="15.75" x14ac:dyDescent="0.25">
      <c r="A25" s="31"/>
      <c r="B25" s="32"/>
      <c r="C25" s="32"/>
      <c r="D25" s="32"/>
      <c r="E25" s="32"/>
      <c r="F25" s="80"/>
      <c r="G25" s="70"/>
      <c r="H25" s="70"/>
      <c r="I25" s="70"/>
      <c r="J25" s="70"/>
    </row>
    <row r="26" spans="1:10" ht="25.5" x14ac:dyDescent="0.25">
      <c r="A26" s="21"/>
      <c r="B26" s="22"/>
      <c r="C26" s="22"/>
      <c r="D26" s="23"/>
      <c r="E26" s="24"/>
      <c r="F26" s="65" t="s">
        <v>160</v>
      </c>
      <c r="G26" s="65" t="s">
        <v>163</v>
      </c>
      <c r="H26" s="65" t="s">
        <v>161</v>
      </c>
      <c r="I26" s="65" t="s">
        <v>144</v>
      </c>
      <c r="J26" s="65" t="s">
        <v>162</v>
      </c>
    </row>
    <row r="27" spans="1:10" ht="15" customHeight="1" x14ac:dyDescent="0.25">
      <c r="A27" s="143" t="s">
        <v>57</v>
      </c>
      <c r="B27" s="144"/>
      <c r="C27" s="144"/>
      <c r="D27" s="144"/>
      <c r="E27" s="145"/>
      <c r="F27" s="81">
        <v>5788.86</v>
      </c>
      <c r="G27" s="81">
        <v>5439</v>
      </c>
      <c r="H27" s="81">
        <v>2000</v>
      </c>
      <c r="I27" s="81">
        <v>2000</v>
      </c>
      <c r="J27" s="87">
        <v>0</v>
      </c>
    </row>
    <row r="28" spans="1:10" ht="15" customHeight="1" x14ac:dyDescent="0.25">
      <c r="A28" s="139" t="s">
        <v>58</v>
      </c>
      <c r="B28" s="140"/>
      <c r="C28" s="140"/>
      <c r="D28" s="140"/>
      <c r="E28" s="140"/>
      <c r="F28" s="82">
        <v>-10905.71</v>
      </c>
      <c r="G28" s="82"/>
      <c r="H28" s="82">
        <f t="shared" ref="H28:J28" si="5">H22+H27</f>
        <v>0</v>
      </c>
      <c r="I28" s="82">
        <f t="shared" si="5"/>
        <v>2000</v>
      </c>
      <c r="J28" s="88">
        <f t="shared" si="5"/>
        <v>0</v>
      </c>
    </row>
    <row r="29" spans="1:10" ht="45" customHeight="1" x14ac:dyDescent="0.25">
      <c r="A29" s="146" t="s">
        <v>59</v>
      </c>
      <c r="B29" s="147"/>
      <c r="C29" s="147"/>
      <c r="D29" s="147"/>
      <c r="E29" s="148"/>
      <c r="F29" s="82">
        <f>F14+F21+F27-F28</f>
        <v>-6.5483618527650833E-11</v>
      </c>
      <c r="G29" s="82">
        <f t="shared" ref="G29:J29" si="6">G14+G21+G27-G28</f>
        <v>0</v>
      </c>
      <c r="H29" s="82">
        <v>0</v>
      </c>
      <c r="I29" s="82">
        <f t="shared" si="6"/>
        <v>0</v>
      </c>
      <c r="J29" s="82">
        <f t="shared" si="6"/>
        <v>0</v>
      </c>
    </row>
    <row r="30" spans="1:10" ht="15.75" x14ac:dyDescent="0.25">
      <c r="A30" s="34"/>
      <c r="B30" s="35"/>
      <c r="C30" s="35"/>
      <c r="D30" s="35"/>
      <c r="E30" s="35"/>
      <c r="F30" s="83"/>
      <c r="G30" s="71"/>
      <c r="H30" s="71"/>
      <c r="I30" s="71"/>
      <c r="J30" s="71"/>
    </row>
    <row r="31" spans="1:10" ht="15.75" x14ac:dyDescent="0.25">
      <c r="A31" s="149" t="s">
        <v>53</v>
      </c>
      <c r="B31" s="149"/>
      <c r="C31" s="149"/>
      <c r="D31" s="149"/>
      <c r="E31" s="149"/>
      <c r="F31" s="149"/>
      <c r="G31" s="149"/>
      <c r="H31" s="149"/>
      <c r="I31" s="149"/>
      <c r="J31" s="149"/>
    </row>
    <row r="32" spans="1:10" ht="18" x14ac:dyDescent="0.25">
      <c r="A32" s="36"/>
      <c r="B32" s="37"/>
      <c r="C32" s="37"/>
      <c r="D32" s="37"/>
      <c r="E32" s="37"/>
      <c r="F32" s="72"/>
      <c r="G32" s="72"/>
      <c r="H32" s="75"/>
      <c r="I32" s="75"/>
      <c r="J32" s="75"/>
    </row>
    <row r="33" spans="1:10" ht="25.5" x14ac:dyDescent="0.25">
      <c r="A33" s="38"/>
      <c r="B33" s="39"/>
      <c r="C33" s="39"/>
      <c r="D33" s="40"/>
      <c r="E33" s="41"/>
      <c r="F33" s="65" t="s">
        <v>160</v>
      </c>
      <c r="G33" s="65" t="s">
        <v>163</v>
      </c>
      <c r="H33" s="65" t="s">
        <v>161</v>
      </c>
      <c r="I33" s="65" t="s">
        <v>144</v>
      </c>
      <c r="J33" s="65" t="s">
        <v>162</v>
      </c>
    </row>
    <row r="34" spans="1:10" x14ac:dyDescent="0.25">
      <c r="A34" s="143" t="s">
        <v>57</v>
      </c>
      <c r="B34" s="144"/>
      <c r="C34" s="144"/>
      <c r="D34" s="144"/>
      <c r="E34" s="145"/>
      <c r="F34" s="81">
        <v>5788.86</v>
      </c>
      <c r="G34" s="81">
        <v>5439</v>
      </c>
      <c r="H34" s="81">
        <v>2000</v>
      </c>
      <c r="I34" s="81">
        <f>H37</f>
        <v>0</v>
      </c>
      <c r="J34" s="87">
        <f>I37</f>
        <v>0</v>
      </c>
    </row>
    <row r="35" spans="1:10" ht="28.5" customHeight="1" x14ac:dyDescent="0.25">
      <c r="A35" s="143" t="s">
        <v>60</v>
      </c>
      <c r="B35" s="144"/>
      <c r="C35" s="144"/>
      <c r="D35" s="144"/>
      <c r="E35" s="145"/>
      <c r="F35" s="81">
        <v>5788.86</v>
      </c>
      <c r="G35" s="81">
        <v>5439</v>
      </c>
      <c r="H35" s="81">
        <v>2000</v>
      </c>
      <c r="I35" s="81">
        <v>0</v>
      </c>
      <c r="J35" s="87">
        <v>0</v>
      </c>
    </row>
    <row r="36" spans="1:10" x14ac:dyDescent="0.25">
      <c r="A36" s="143" t="s">
        <v>61</v>
      </c>
      <c r="B36" s="150"/>
      <c r="C36" s="150"/>
      <c r="D36" s="150"/>
      <c r="E36" s="151"/>
      <c r="F36" s="81">
        <v>0</v>
      </c>
      <c r="G36" s="81">
        <v>0</v>
      </c>
      <c r="H36" s="81">
        <v>0</v>
      </c>
      <c r="I36" s="81">
        <v>0</v>
      </c>
      <c r="J36" s="87">
        <v>0</v>
      </c>
    </row>
    <row r="37" spans="1:10" ht="15" customHeight="1" x14ac:dyDescent="0.25">
      <c r="A37" s="139" t="s">
        <v>58</v>
      </c>
      <c r="B37" s="140"/>
      <c r="C37" s="140"/>
      <c r="D37" s="140"/>
      <c r="E37" s="140"/>
      <c r="F37" s="84">
        <f t="shared" ref="F37:J37" si="7">SUM(F34-F35+F36)</f>
        <v>0</v>
      </c>
      <c r="G37" s="84">
        <f t="shared" si="7"/>
        <v>0</v>
      </c>
      <c r="H37" s="84">
        <f t="shared" si="7"/>
        <v>0</v>
      </c>
      <c r="I37" s="84">
        <f t="shared" si="7"/>
        <v>0</v>
      </c>
      <c r="J37" s="84">
        <f t="shared" si="7"/>
        <v>0</v>
      </c>
    </row>
    <row r="38" spans="1:10" ht="17.25" customHeight="1" x14ac:dyDescent="0.25"/>
    <row r="39" spans="1:10" x14ac:dyDescent="0.25">
      <c r="A39" s="137" t="s">
        <v>33</v>
      </c>
      <c r="B39" s="138"/>
      <c r="C39" s="138"/>
      <c r="D39" s="138"/>
      <c r="E39" s="138"/>
      <c r="F39" s="138"/>
      <c r="G39" s="138"/>
      <c r="H39" s="138"/>
      <c r="I39" s="138"/>
      <c r="J39" s="138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2"/>
  <sheetViews>
    <sheetView topLeftCell="A77" workbookViewId="0">
      <selection activeCell="C98" sqref="C9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.85546875" customWidth="1"/>
    <col min="4" max="4" width="30.85546875" customWidth="1"/>
    <col min="5" max="5" width="30.85546875" style="89" customWidth="1"/>
    <col min="6" max="6" width="15.85546875" style="89" customWidth="1"/>
    <col min="7" max="9" width="25.28515625" style="89" customWidth="1"/>
  </cols>
  <sheetData>
    <row r="1" spans="1:9" ht="42" customHeight="1" x14ac:dyDescent="0.25">
      <c r="A1" s="141" t="s">
        <v>174</v>
      </c>
      <c r="B1" s="141"/>
      <c r="C1" s="141"/>
      <c r="D1" s="141"/>
      <c r="E1" s="141"/>
      <c r="F1" s="141"/>
      <c r="G1" s="141"/>
      <c r="H1" s="141"/>
    </row>
    <row r="2" spans="1:9" ht="18" customHeight="1" x14ac:dyDescent="0.25">
      <c r="A2" s="3"/>
      <c r="B2" s="3"/>
      <c r="C2" s="3"/>
      <c r="D2" s="3"/>
      <c r="E2" s="90"/>
      <c r="F2" s="90"/>
      <c r="G2" s="90"/>
      <c r="H2" s="90"/>
      <c r="I2" s="90"/>
    </row>
    <row r="3" spans="1:9" ht="15.75" customHeight="1" x14ac:dyDescent="0.25">
      <c r="A3" s="141" t="s">
        <v>19</v>
      </c>
      <c r="B3" s="141"/>
      <c r="C3" s="141"/>
      <c r="D3" s="141"/>
      <c r="E3" s="141"/>
      <c r="F3" s="141"/>
      <c r="G3" s="141"/>
      <c r="H3" s="141"/>
    </row>
    <row r="4" spans="1:9" ht="18" x14ac:dyDescent="0.25">
      <c r="A4" s="3"/>
      <c r="B4" s="3"/>
      <c r="C4" s="3"/>
      <c r="D4" s="3"/>
      <c r="E4" s="90"/>
      <c r="F4" s="90"/>
      <c r="G4" s="90"/>
      <c r="H4" s="91"/>
      <c r="I4" s="91"/>
    </row>
    <row r="5" spans="1:9" ht="18" customHeight="1" x14ac:dyDescent="0.25">
      <c r="A5" s="141" t="s">
        <v>4</v>
      </c>
      <c r="B5" s="141"/>
      <c r="C5" s="141"/>
      <c r="D5" s="141"/>
      <c r="E5" s="141"/>
      <c r="F5" s="141"/>
      <c r="G5" s="141"/>
      <c r="H5" s="141"/>
    </row>
    <row r="6" spans="1:9" ht="18" x14ac:dyDescent="0.25">
      <c r="A6" s="3"/>
      <c r="B6" s="3"/>
      <c r="C6" s="3"/>
      <c r="D6" s="3"/>
      <c r="E6" s="90"/>
      <c r="F6" s="90"/>
      <c r="G6" s="90"/>
      <c r="H6" s="91"/>
      <c r="I6" s="91"/>
    </row>
    <row r="7" spans="1:9" ht="15.75" customHeight="1" x14ac:dyDescent="0.25">
      <c r="A7" s="141" t="s">
        <v>40</v>
      </c>
      <c r="B7" s="141"/>
      <c r="C7" s="141"/>
      <c r="D7" s="141"/>
      <c r="E7" s="141"/>
      <c r="F7" s="141"/>
      <c r="G7" s="141"/>
      <c r="H7" s="141"/>
    </row>
    <row r="8" spans="1:9" ht="18" x14ac:dyDescent="0.25">
      <c r="A8" s="3"/>
      <c r="B8" s="3"/>
      <c r="C8" s="3"/>
      <c r="D8" s="3"/>
      <c r="E8" s="90"/>
      <c r="F8" s="90"/>
      <c r="G8" s="90"/>
      <c r="H8" s="91"/>
      <c r="I8" s="91"/>
    </row>
    <row r="9" spans="1:9" ht="25.5" x14ac:dyDescent="0.25">
      <c r="A9" s="15" t="s">
        <v>5</v>
      </c>
      <c r="B9" s="14" t="s">
        <v>6</v>
      </c>
      <c r="C9" s="14" t="s">
        <v>110</v>
      </c>
      <c r="D9" s="14" t="s">
        <v>3</v>
      </c>
      <c r="E9" s="92" t="s">
        <v>164</v>
      </c>
      <c r="F9" s="93" t="s">
        <v>146</v>
      </c>
      <c r="G9" s="93" t="s">
        <v>165</v>
      </c>
      <c r="H9" s="93" t="s">
        <v>145</v>
      </c>
      <c r="I9" s="93" t="s">
        <v>166</v>
      </c>
    </row>
    <row r="10" spans="1:9" ht="20.25" customHeight="1" x14ac:dyDescent="0.25">
      <c r="A10" s="7">
        <v>6</v>
      </c>
      <c r="B10" s="7"/>
      <c r="C10" s="7"/>
      <c r="D10" s="7" t="s">
        <v>7</v>
      </c>
      <c r="E10" s="94">
        <f>E11+E14+E16+E18+E21</f>
        <v>1997943.7</v>
      </c>
      <c r="F10" s="94">
        <f t="shared" ref="F10:I10" si="0">F11+F14+F16+F18+F21</f>
        <v>2363145</v>
      </c>
      <c r="G10" s="94">
        <f t="shared" si="0"/>
        <v>2343076</v>
      </c>
      <c r="H10" s="94">
        <f t="shared" si="0"/>
        <v>2343076</v>
      </c>
      <c r="I10" s="94">
        <f t="shared" si="0"/>
        <v>2343076</v>
      </c>
    </row>
    <row r="11" spans="1:9" ht="25.5" customHeight="1" x14ac:dyDescent="0.25">
      <c r="A11" s="7"/>
      <c r="B11" s="7">
        <v>63</v>
      </c>
      <c r="C11" s="7"/>
      <c r="D11" s="7" t="s">
        <v>27</v>
      </c>
      <c r="E11" s="94">
        <f>E12+E13</f>
        <v>1560894.21</v>
      </c>
      <c r="F11" s="94">
        <f>F12+F13</f>
        <v>1780562</v>
      </c>
      <c r="G11" s="94">
        <f t="shared" ref="G11:I11" si="1">G12+G13</f>
        <v>1810190</v>
      </c>
      <c r="H11" s="94">
        <f t="shared" si="1"/>
        <v>1810190</v>
      </c>
      <c r="I11" s="94">
        <f t="shared" si="1"/>
        <v>1810190</v>
      </c>
    </row>
    <row r="12" spans="1:9" ht="18.75" customHeight="1" x14ac:dyDescent="0.25">
      <c r="A12" s="8"/>
      <c r="B12" s="8"/>
      <c r="C12" s="9">
        <v>50</v>
      </c>
      <c r="D12" s="9" t="s">
        <v>111</v>
      </c>
      <c r="E12" s="95">
        <v>1556963.7</v>
      </c>
      <c r="F12" s="96">
        <v>1776966</v>
      </c>
      <c r="G12" s="96">
        <v>1806390</v>
      </c>
      <c r="H12" s="96">
        <v>1806390</v>
      </c>
      <c r="I12" s="96">
        <v>1806390</v>
      </c>
    </row>
    <row r="13" spans="1:9" x14ac:dyDescent="0.25">
      <c r="A13" s="8"/>
      <c r="B13" s="8"/>
      <c r="C13" s="9">
        <v>52</v>
      </c>
      <c r="D13" s="9" t="s">
        <v>112</v>
      </c>
      <c r="E13" s="95">
        <v>3930.51</v>
      </c>
      <c r="F13" s="96">
        <v>3596</v>
      </c>
      <c r="G13" s="96">
        <v>3800</v>
      </c>
      <c r="H13" s="96">
        <v>3800</v>
      </c>
      <c r="I13" s="96">
        <v>3800</v>
      </c>
    </row>
    <row r="14" spans="1:9" ht="38.25" x14ac:dyDescent="0.25">
      <c r="A14" s="7"/>
      <c r="B14" s="7">
        <v>64</v>
      </c>
      <c r="C14" s="7"/>
      <c r="D14" s="7" t="s">
        <v>113</v>
      </c>
      <c r="E14" s="94">
        <f>E15</f>
        <v>0.09</v>
      </c>
      <c r="F14" s="94">
        <f>F15</f>
        <v>1</v>
      </c>
      <c r="G14" s="94">
        <f t="shared" ref="G14:I14" si="2">G15</f>
        <v>0</v>
      </c>
      <c r="H14" s="94">
        <f t="shared" si="2"/>
        <v>0</v>
      </c>
      <c r="I14" s="94">
        <f t="shared" si="2"/>
        <v>0</v>
      </c>
    </row>
    <row r="15" spans="1:9" x14ac:dyDescent="0.25">
      <c r="A15" s="8"/>
      <c r="B15" s="8"/>
      <c r="C15" s="9">
        <v>31</v>
      </c>
      <c r="D15" s="9" t="s">
        <v>116</v>
      </c>
      <c r="E15" s="95">
        <v>0.09</v>
      </c>
      <c r="F15" s="96">
        <v>1</v>
      </c>
      <c r="G15" s="96">
        <v>0</v>
      </c>
      <c r="H15" s="96">
        <v>0</v>
      </c>
      <c r="I15" s="96">
        <v>0</v>
      </c>
    </row>
    <row r="16" spans="1:9" ht="38.25" x14ac:dyDescent="0.25">
      <c r="A16" s="7"/>
      <c r="B16" s="7">
        <v>65</v>
      </c>
      <c r="C16" s="7"/>
      <c r="D16" s="7" t="s">
        <v>113</v>
      </c>
      <c r="E16" s="94">
        <f>E17</f>
        <v>78609.64</v>
      </c>
      <c r="F16" s="94">
        <f>F17</f>
        <v>89750</v>
      </c>
      <c r="G16" s="94">
        <f t="shared" ref="G16:I16" si="3">G17</f>
        <v>111900</v>
      </c>
      <c r="H16" s="94">
        <f t="shared" si="3"/>
        <v>111900</v>
      </c>
      <c r="I16" s="94">
        <f t="shared" si="3"/>
        <v>111900</v>
      </c>
    </row>
    <row r="17" spans="1:9" x14ac:dyDescent="0.25">
      <c r="A17" s="8"/>
      <c r="B17" s="8"/>
      <c r="C17" s="9">
        <v>43</v>
      </c>
      <c r="D17" s="9" t="s">
        <v>114</v>
      </c>
      <c r="E17" s="95">
        <v>78609.64</v>
      </c>
      <c r="F17" s="96">
        <v>89750</v>
      </c>
      <c r="G17" s="96">
        <v>111900</v>
      </c>
      <c r="H17" s="96">
        <v>111900</v>
      </c>
      <c r="I17" s="96">
        <v>111900</v>
      </c>
    </row>
    <row r="18" spans="1:9" ht="25.5" x14ac:dyDescent="0.25">
      <c r="A18" s="7"/>
      <c r="B18" s="7">
        <v>66</v>
      </c>
      <c r="C18" s="7"/>
      <c r="D18" s="7" t="s">
        <v>167</v>
      </c>
      <c r="E18" s="94">
        <f>E19+E20</f>
        <v>12600.03</v>
      </c>
      <c r="F18" s="94">
        <f>F19+F20</f>
        <v>15300</v>
      </c>
      <c r="G18" s="94">
        <f t="shared" ref="G18:I18" si="4">G19+G20</f>
        <v>10800</v>
      </c>
      <c r="H18" s="94">
        <f t="shared" si="4"/>
        <v>10800</v>
      </c>
      <c r="I18" s="94">
        <f t="shared" si="4"/>
        <v>10800</v>
      </c>
    </row>
    <row r="19" spans="1:9" x14ac:dyDescent="0.25">
      <c r="A19" s="8"/>
      <c r="B19" s="8"/>
      <c r="C19" s="9">
        <v>31</v>
      </c>
      <c r="D19" s="9" t="s">
        <v>116</v>
      </c>
      <c r="E19" s="95">
        <v>11597.03</v>
      </c>
      <c r="F19" s="96">
        <v>14300</v>
      </c>
      <c r="G19" s="96">
        <v>10000</v>
      </c>
      <c r="H19" s="96">
        <v>10000</v>
      </c>
      <c r="I19" s="96">
        <v>10000</v>
      </c>
    </row>
    <row r="20" spans="1:9" x14ac:dyDescent="0.25">
      <c r="A20" s="8"/>
      <c r="B20" s="8"/>
      <c r="C20" s="9">
        <v>61</v>
      </c>
      <c r="D20" s="9" t="s">
        <v>115</v>
      </c>
      <c r="E20" s="95">
        <v>1003</v>
      </c>
      <c r="F20" s="96">
        <v>1000</v>
      </c>
      <c r="G20" s="96">
        <v>800</v>
      </c>
      <c r="H20" s="96">
        <v>800</v>
      </c>
      <c r="I20" s="96">
        <v>800</v>
      </c>
    </row>
    <row r="21" spans="1:9" ht="51" customHeight="1" x14ac:dyDescent="0.25">
      <c r="A21" s="7"/>
      <c r="B21" s="7">
        <v>67</v>
      </c>
      <c r="C21" s="7"/>
      <c r="D21" s="7" t="s">
        <v>28</v>
      </c>
      <c r="E21" s="94">
        <f>E22+E23</f>
        <v>345839.73</v>
      </c>
      <c r="F21" s="94">
        <f>SUM(F22:F24)</f>
        <v>477532</v>
      </c>
      <c r="G21" s="94">
        <f t="shared" ref="G21:I21" si="5">SUM(G22:G24)</f>
        <v>410186</v>
      </c>
      <c r="H21" s="94">
        <f t="shared" si="5"/>
        <v>410186</v>
      </c>
      <c r="I21" s="94">
        <f t="shared" si="5"/>
        <v>410186</v>
      </c>
    </row>
    <row r="22" spans="1:9" x14ac:dyDescent="0.25">
      <c r="A22" s="8"/>
      <c r="B22" s="8"/>
      <c r="C22" s="9">
        <v>11</v>
      </c>
      <c r="D22" s="9" t="s">
        <v>117</v>
      </c>
      <c r="E22" s="95">
        <v>263344.31</v>
      </c>
      <c r="F22" s="96">
        <v>212296</v>
      </c>
      <c r="G22" s="96">
        <v>145336</v>
      </c>
      <c r="H22" s="96">
        <v>145336</v>
      </c>
      <c r="I22" s="96">
        <v>145336</v>
      </c>
    </row>
    <row r="23" spans="1:9" x14ac:dyDescent="0.25">
      <c r="A23" s="8"/>
      <c r="B23" s="8"/>
      <c r="C23" s="9">
        <v>12</v>
      </c>
      <c r="D23" s="9" t="s">
        <v>118</v>
      </c>
      <c r="E23" s="95">
        <v>82495.42</v>
      </c>
      <c r="F23" s="96">
        <v>95136</v>
      </c>
      <c r="G23" s="96">
        <v>94550</v>
      </c>
      <c r="H23" s="96">
        <v>94550</v>
      </c>
      <c r="I23" s="96">
        <v>94550</v>
      </c>
    </row>
    <row r="24" spans="1:9" x14ac:dyDescent="0.25">
      <c r="A24" s="8"/>
      <c r="B24" s="8"/>
      <c r="C24" s="9">
        <v>50</v>
      </c>
      <c r="D24" s="9" t="s">
        <v>168</v>
      </c>
      <c r="E24" s="95">
        <v>0</v>
      </c>
      <c r="F24" s="96">
        <v>170100</v>
      </c>
      <c r="G24" s="96">
        <v>170300</v>
      </c>
      <c r="H24" s="96">
        <v>170300</v>
      </c>
      <c r="I24" s="96">
        <v>170300</v>
      </c>
    </row>
    <row r="25" spans="1:9" ht="25.5" x14ac:dyDescent="0.25">
      <c r="A25" s="10">
        <v>7</v>
      </c>
      <c r="B25" s="10"/>
      <c r="C25" s="10"/>
      <c r="D25" s="18" t="s">
        <v>8</v>
      </c>
      <c r="E25" s="94">
        <f t="shared" ref="E25:I26" si="6">E26</f>
        <v>178.5</v>
      </c>
      <c r="F25" s="94">
        <f t="shared" si="6"/>
        <v>250</v>
      </c>
      <c r="G25" s="94">
        <f t="shared" si="6"/>
        <v>0</v>
      </c>
      <c r="H25" s="94">
        <f t="shared" si="6"/>
        <v>0</v>
      </c>
      <c r="I25" s="94">
        <f t="shared" si="6"/>
        <v>0</v>
      </c>
    </row>
    <row r="26" spans="1:9" ht="21" customHeight="1" x14ac:dyDescent="0.25">
      <c r="A26" s="7"/>
      <c r="B26" s="7">
        <v>72</v>
      </c>
      <c r="C26" s="7"/>
      <c r="D26" s="18" t="s">
        <v>26</v>
      </c>
      <c r="E26" s="94">
        <f t="shared" si="6"/>
        <v>178.5</v>
      </c>
      <c r="F26" s="94">
        <f t="shared" si="6"/>
        <v>250</v>
      </c>
      <c r="G26" s="94">
        <f t="shared" si="6"/>
        <v>0</v>
      </c>
      <c r="H26" s="94">
        <f t="shared" si="6"/>
        <v>0</v>
      </c>
      <c r="I26" s="94">
        <f t="shared" si="6"/>
        <v>0</v>
      </c>
    </row>
    <row r="27" spans="1:9" ht="15.75" customHeight="1" x14ac:dyDescent="0.25">
      <c r="A27" s="11"/>
      <c r="B27" s="11"/>
      <c r="C27" s="9">
        <v>72</v>
      </c>
      <c r="D27" s="9" t="s">
        <v>122</v>
      </c>
      <c r="E27" s="95">
        <v>178.5</v>
      </c>
      <c r="F27" s="96">
        <v>250</v>
      </c>
      <c r="G27" s="96">
        <v>0</v>
      </c>
      <c r="H27" s="96">
        <v>0</v>
      </c>
      <c r="I27" s="96">
        <v>0</v>
      </c>
    </row>
    <row r="28" spans="1:9" x14ac:dyDescent="0.25">
      <c r="A28" s="10">
        <v>9</v>
      </c>
      <c r="B28" s="10"/>
      <c r="C28" s="10"/>
      <c r="D28" s="18" t="s">
        <v>132</v>
      </c>
      <c r="E28" s="94">
        <f>E29</f>
        <v>5788.8600000000006</v>
      </c>
      <c r="F28" s="94">
        <f>F29</f>
        <v>5439</v>
      </c>
      <c r="G28" s="94">
        <f t="shared" ref="G28:I28" si="7">G29</f>
        <v>2000</v>
      </c>
      <c r="H28" s="94">
        <f t="shared" si="7"/>
        <v>0</v>
      </c>
      <c r="I28" s="94">
        <f t="shared" si="7"/>
        <v>0</v>
      </c>
    </row>
    <row r="29" spans="1:9" x14ac:dyDescent="0.25">
      <c r="A29" s="11"/>
      <c r="B29" s="7">
        <v>92</v>
      </c>
      <c r="C29" s="7"/>
      <c r="D29" s="18" t="s">
        <v>74</v>
      </c>
      <c r="E29" s="94">
        <f>SUM(E30:E34)</f>
        <v>5788.8600000000006</v>
      </c>
      <c r="F29" s="94">
        <f t="shared" ref="F29:I29" si="8">SUM(F30:F34)</f>
        <v>5439</v>
      </c>
      <c r="G29" s="94">
        <f t="shared" si="8"/>
        <v>2000</v>
      </c>
      <c r="H29" s="94">
        <f t="shared" si="8"/>
        <v>0</v>
      </c>
      <c r="I29" s="94">
        <f t="shared" si="8"/>
        <v>0</v>
      </c>
    </row>
    <row r="30" spans="1:9" x14ac:dyDescent="0.25">
      <c r="A30" s="11"/>
      <c r="B30" s="11"/>
      <c r="C30" s="9">
        <v>93</v>
      </c>
      <c r="D30" s="9" t="s">
        <v>116</v>
      </c>
      <c r="E30" s="95">
        <v>3118.23</v>
      </c>
      <c r="F30" s="96">
        <v>2705</v>
      </c>
      <c r="G30" s="96">
        <v>2000</v>
      </c>
      <c r="H30" s="96"/>
      <c r="I30" s="96"/>
    </row>
    <row r="31" spans="1:9" x14ac:dyDescent="0.25">
      <c r="A31" s="8"/>
      <c r="B31" s="8"/>
      <c r="C31" s="9">
        <v>94</v>
      </c>
      <c r="D31" s="9" t="s">
        <v>114</v>
      </c>
      <c r="E31" s="95">
        <v>239.34</v>
      </c>
      <c r="F31" s="96">
        <v>0</v>
      </c>
      <c r="G31" s="96"/>
      <c r="H31" s="96"/>
      <c r="I31" s="96"/>
    </row>
    <row r="32" spans="1:9" x14ac:dyDescent="0.25">
      <c r="A32" s="8"/>
      <c r="B32" s="8"/>
      <c r="C32" s="9">
        <v>95</v>
      </c>
      <c r="D32" s="9" t="s">
        <v>150</v>
      </c>
      <c r="E32" s="95">
        <v>1674.29</v>
      </c>
      <c r="F32" s="96">
        <v>2104</v>
      </c>
      <c r="G32" s="96"/>
      <c r="H32" s="96"/>
      <c r="I32" s="96"/>
    </row>
    <row r="33" spans="1:9" x14ac:dyDescent="0.25">
      <c r="A33" s="8"/>
      <c r="B33" s="8"/>
      <c r="C33" s="9">
        <v>96</v>
      </c>
      <c r="D33" s="9" t="s">
        <v>115</v>
      </c>
      <c r="E33" s="95">
        <v>757</v>
      </c>
      <c r="F33" s="96">
        <v>630</v>
      </c>
      <c r="G33" s="96"/>
      <c r="H33" s="96"/>
      <c r="I33" s="96"/>
    </row>
    <row r="34" spans="1:9" x14ac:dyDescent="0.25">
      <c r="A34" s="8"/>
      <c r="B34" s="8"/>
      <c r="C34" s="9">
        <v>97</v>
      </c>
      <c r="D34" s="9" t="s">
        <v>151</v>
      </c>
      <c r="E34" s="95">
        <v>0</v>
      </c>
      <c r="F34" s="96">
        <v>0</v>
      </c>
      <c r="G34" s="96"/>
      <c r="H34" s="96"/>
      <c r="I34" s="96"/>
    </row>
    <row r="35" spans="1:9" ht="15.75" x14ac:dyDescent="0.25">
      <c r="A35" s="141" t="s">
        <v>120</v>
      </c>
      <c r="B35" s="159"/>
      <c r="C35" s="159"/>
      <c r="D35" s="159"/>
      <c r="E35" s="159"/>
      <c r="F35" s="159"/>
      <c r="G35" s="159"/>
      <c r="H35" s="159"/>
    </row>
    <row r="36" spans="1:9" ht="18" x14ac:dyDescent="0.25">
      <c r="A36" s="3"/>
      <c r="B36" s="3"/>
      <c r="C36" s="3"/>
      <c r="D36" s="3"/>
      <c r="E36" s="90"/>
      <c r="F36" s="90"/>
      <c r="G36" s="91"/>
      <c r="H36" s="91"/>
      <c r="I36" s="91"/>
    </row>
    <row r="37" spans="1:9" ht="25.5" x14ac:dyDescent="0.25">
      <c r="A37" s="15" t="s">
        <v>5</v>
      </c>
      <c r="B37" s="14" t="s">
        <v>6</v>
      </c>
      <c r="C37" s="14" t="s">
        <v>110</v>
      </c>
      <c r="D37" s="14" t="s">
        <v>9</v>
      </c>
      <c r="E37" s="92" t="s">
        <v>164</v>
      </c>
      <c r="F37" s="93" t="s">
        <v>146</v>
      </c>
      <c r="G37" s="93" t="s">
        <v>165</v>
      </c>
      <c r="H37" s="93" t="s">
        <v>145</v>
      </c>
      <c r="I37" s="93" t="s">
        <v>166</v>
      </c>
    </row>
    <row r="38" spans="1:9" x14ac:dyDescent="0.25">
      <c r="A38" s="7">
        <v>3</v>
      </c>
      <c r="B38" s="7"/>
      <c r="C38" s="7"/>
      <c r="D38" s="7" t="s">
        <v>10</v>
      </c>
      <c r="E38" s="94">
        <f>SUM(E39+E50+E61+E71+E81)</f>
        <v>1993813.68</v>
      </c>
      <c r="F38" s="94">
        <f>SUM(F39+F50+F61+F71+F81)</f>
        <v>2342273</v>
      </c>
      <c r="G38" s="94">
        <f t="shared" ref="G38:I38" si="9">SUM(G39+G50+G61+G71+G81)</f>
        <v>2325176</v>
      </c>
      <c r="H38" s="94">
        <f t="shared" si="9"/>
        <v>2323176</v>
      </c>
      <c r="I38" s="94">
        <f t="shared" si="9"/>
        <v>2323176</v>
      </c>
    </row>
    <row r="39" spans="1:9" x14ac:dyDescent="0.25">
      <c r="A39" s="7"/>
      <c r="B39" s="7">
        <v>31</v>
      </c>
      <c r="C39" s="7"/>
      <c r="D39" s="7" t="s">
        <v>11</v>
      </c>
      <c r="E39" s="94">
        <f>SUM(E40:E49)</f>
        <v>1680770.12</v>
      </c>
      <c r="F39" s="94">
        <f>SUM(F40:F49)</f>
        <v>1973800</v>
      </c>
      <c r="G39" s="94">
        <f t="shared" ref="G39:I39" si="10">SUM(G40:G49)</f>
        <v>2011445</v>
      </c>
      <c r="H39" s="94">
        <f t="shared" si="10"/>
        <v>2011445</v>
      </c>
      <c r="I39" s="94">
        <f t="shared" si="10"/>
        <v>2011445</v>
      </c>
    </row>
    <row r="40" spans="1:9" x14ac:dyDescent="0.25">
      <c r="A40" s="8"/>
      <c r="B40" s="8"/>
      <c r="C40" s="9">
        <v>11</v>
      </c>
      <c r="D40" s="9" t="s">
        <v>117</v>
      </c>
      <c r="E40" s="97">
        <v>212650.12</v>
      </c>
      <c r="F40" s="96">
        <v>125445</v>
      </c>
      <c r="G40" s="96">
        <v>131445</v>
      </c>
      <c r="H40" s="96">
        <v>131445</v>
      </c>
      <c r="I40" s="96">
        <v>131445</v>
      </c>
    </row>
    <row r="41" spans="1:9" x14ac:dyDescent="0.25">
      <c r="A41" s="8"/>
      <c r="B41" s="8"/>
      <c r="C41" s="9">
        <v>12</v>
      </c>
      <c r="D41" s="9" t="s">
        <v>121</v>
      </c>
      <c r="E41" s="97"/>
      <c r="F41" s="96"/>
      <c r="G41" s="96"/>
      <c r="H41" s="96"/>
      <c r="I41" s="96"/>
    </row>
    <row r="42" spans="1:9" x14ac:dyDescent="0.25">
      <c r="A42" s="8"/>
      <c r="B42" s="8"/>
      <c r="C42" s="9">
        <v>31</v>
      </c>
      <c r="D42" s="9" t="s">
        <v>116</v>
      </c>
      <c r="E42" s="97"/>
      <c r="F42" s="96"/>
      <c r="G42" s="96"/>
      <c r="H42" s="96"/>
      <c r="I42" s="96"/>
    </row>
    <row r="43" spans="1:9" x14ac:dyDescent="0.25">
      <c r="A43" s="8"/>
      <c r="B43" s="8"/>
      <c r="C43" s="9">
        <v>43</v>
      </c>
      <c r="D43" s="9" t="s">
        <v>114</v>
      </c>
      <c r="E43" s="97">
        <v>50199.96</v>
      </c>
      <c r="F43" s="96">
        <v>49900</v>
      </c>
      <c r="G43" s="96">
        <v>65000</v>
      </c>
      <c r="H43" s="96">
        <v>65000</v>
      </c>
      <c r="I43" s="96">
        <v>65000</v>
      </c>
    </row>
    <row r="44" spans="1:9" x14ac:dyDescent="0.25">
      <c r="A44" s="8"/>
      <c r="B44" s="8"/>
      <c r="C44" s="9">
        <v>50</v>
      </c>
      <c r="D44" s="9" t="s">
        <v>169</v>
      </c>
      <c r="E44" s="97"/>
      <c r="F44" s="96">
        <v>164800</v>
      </c>
      <c r="G44" s="96">
        <v>165000</v>
      </c>
      <c r="H44" s="96">
        <v>165000</v>
      </c>
      <c r="I44" s="96">
        <v>165000</v>
      </c>
    </row>
    <row r="45" spans="1:9" x14ac:dyDescent="0.25">
      <c r="A45" s="8"/>
      <c r="B45" s="8"/>
      <c r="C45" s="9">
        <v>50</v>
      </c>
      <c r="D45" s="9" t="s">
        <v>119</v>
      </c>
      <c r="E45" s="97">
        <v>1417920.04</v>
      </c>
      <c r="F45" s="96">
        <v>1633655</v>
      </c>
      <c r="G45" s="96">
        <v>1650000</v>
      </c>
      <c r="H45" s="96">
        <v>1650000</v>
      </c>
      <c r="I45" s="96">
        <v>1650000</v>
      </c>
    </row>
    <row r="46" spans="1:9" x14ac:dyDescent="0.25">
      <c r="A46" s="8"/>
      <c r="B46" s="8"/>
      <c r="C46" s="9">
        <v>52</v>
      </c>
      <c r="D46" s="9" t="s">
        <v>112</v>
      </c>
      <c r="E46" s="97"/>
      <c r="F46" s="96"/>
      <c r="G46" s="96"/>
      <c r="H46" s="96"/>
      <c r="I46" s="96"/>
    </row>
    <row r="47" spans="1:9" x14ac:dyDescent="0.25">
      <c r="A47" s="8"/>
      <c r="B47" s="8"/>
      <c r="C47" s="9">
        <v>61</v>
      </c>
      <c r="D47" s="9" t="s">
        <v>115</v>
      </c>
      <c r="E47" s="97"/>
      <c r="F47" s="96"/>
      <c r="G47" s="96"/>
      <c r="H47" s="96"/>
      <c r="I47" s="96"/>
    </row>
    <row r="48" spans="1:9" x14ac:dyDescent="0.25">
      <c r="A48" s="8"/>
      <c r="B48" s="8"/>
      <c r="C48" s="9">
        <v>71</v>
      </c>
      <c r="D48" s="9" t="s">
        <v>122</v>
      </c>
      <c r="E48" s="97"/>
      <c r="F48" s="96"/>
      <c r="G48" s="96"/>
      <c r="H48" s="96"/>
      <c r="I48" s="96"/>
    </row>
    <row r="49" spans="1:9" x14ac:dyDescent="0.25">
      <c r="A49" s="8"/>
      <c r="B49" s="8"/>
      <c r="C49" s="9">
        <v>9</v>
      </c>
      <c r="D49" s="9" t="s">
        <v>74</v>
      </c>
      <c r="E49" s="97"/>
      <c r="F49" s="96"/>
      <c r="G49" s="96"/>
      <c r="H49" s="96"/>
      <c r="I49" s="96"/>
    </row>
    <row r="50" spans="1:9" x14ac:dyDescent="0.25">
      <c r="A50" s="20"/>
      <c r="B50" s="20">
        <v>32</v>
      </c>
      <c r="C50" s="61"/>
      <c r="D50" s="20" t="s">
        <v>21</v>
      </c>
      <c r="E50" s="94">
        <f t="shared" ref="E50" si="11">SUM(E51:E60)</f>
        <v>267347.18</v>
      </c>
      <c r="F50" s="94">
        <f>SUM(F51:F60)</f>
        <v>314223</v>
      </c>
      <c r="G50" s="94">
        <f t="shared" ref="G50:I50" si="12">SUM(G51:G60)</f>
        <v>289881</v>
      </c>
      <c r="H50" s="94">
        <f t="shared" si="12"/>
        <v>287881</v>
      </c>
      <c r="I50" s="94">
        <f t="shared" si="12"/>
        <v>287881</v>
      </c>
    </row>
    <row r="51" spans="1:9" x14ac:dyDescent="0.25">
      <c r="A51" s="8"/>
      <c r="B51" s="8"/>
      <c r="C51" s="9">
        <v>11</v>
      </c>
      <c r="D51" s="9" t="s">
        <v>117</v>
      </c>
      <c r="E51" s="97">
        <v>30112.43</v>
      </c>
      <c r="F51" s="96">
        <v>53551</v>
      </c>
      <c r="G51" s="96">
        <v>10431</v>
      </c>
      <c r="H51" s="96">
        <v>10431</v>
      </c>
      <c r="I51" s="96">
        <v>10431</v>
      </c>
    </row>
    <row r="52" spans="1:9" x14ac:dyDescent="0.25">
      <c r="A52" s="8"/>
      <c r="B52" s="8"/>
      <c r="C52" s="9">
        <v>12</v>
      </c>
      <c r="D52" s="9" t="s">
        <v>121</v>
      </c>
      <c r="E52" s="97">
        <v>79897.600000000006</v>
      </c>
      <c r="F52" s="96">
        <v>86931</v>
      </c>
      <c r="G52" s="96">
        <v>88850</v>
      </c>
      <c r="H52" s="96">
        <v>88850</v>
      </c>
      <c r="I52" s="96">
        <v>88850</v>
      </c>
    </row>
    <row r="53" spans="1:9" x14ac:dyDescent="0.25">
      <c r="A53" s="8"/>
      <c r="B53" s="8"/>
      <c r="C53" s="9">
        <v>31</v>
      </c>
      <c r="D53" s="9" t="s">
        <v>116</v>
      </c>
      <c r="E53" s="97">
        <v>4251.6000000000004</v>
      </c>
      <c r="F53" s="96">
        <v>7600</v>
      </c>
      <c r="G53" s="96">
        <v>5000</v>
      </c>
      <c r="H53" s="96">
        <v>5000</v>
      </c>
      <c r="I53" s="96">
        <v>5000</v>
      </c>
    </row>
    <row r="54" spans="1:9" x14ac:dyDescent="0.25">
      <c r="A54" s="8"/>
      <c r="B54" s="8"/>
      <c r="C54" s="9">
        <v>43</v>
      </c>
      <c r="D54" s="9" t="s">
        <v>114</v>
      </c>
      <c r="E54" s="97">
        <v>34798.160000000003</v>
      </c>
      <c r="F54" s="96">
        <v>39850</v>
      </c>
      <c r="G54" s="96">
        <v>46900</v>
      </c>
      <c r="H54" s="96">
        <v>46900</v>
      </c>
      <c r="I54" s="96">
        <v>46900</v>
      </c>
    </row>
    <row r="55" spans="1:9" x14ac:dyDescent="0.25">
      <c r="A55" s="8"/>
      <c r="B55" s="8"/>
      <c r="C55" s="9">
        <v>50</v>
      </c>
      <c r="D55" s="9" t="s">
        <v>168</v>
      </c>
      <c r="E55" s="97"/>
      <c r="F55" s="96">
        <v>5300</v>
      </c>
      <c r="G55" s="96">
        <v>5300</v>
      </c>
      <c r="H55" s="96">
        <v>5300</v>
      </c>
      <c r="I55" s="96">
        <v>5300</v>
      </c>
    </row>
    <row r="56" spans="1:9" x14ac:dyDescent="0.25">
      <c r="A56" s="8"/>
      <c r="B56" s="8"/>
      <c r="C56" s="9">
        <v>50</v>
      </c>
      <c r="D56" s="9" t="s">
        <v>119</v>
      </c>
      <c r="E56" s="97">
        <v>115211.67</v>
      </c>
      <c r="F56" s="96">
        <v>115765</v>
      </c>
      <c r="G56" s="96">
        <v>126800</v>
      </c>
      <c r="H56" s="96">
        <v>126800</v>
      </c>
      <c r="I56" s="96">
        <v>126800</v>
      </c>
    </row>
    <row r="57" spans="1:9" x14ac:dyDescent="0.25">
      <c r="A57" s="8"/>
      <c r="B57" s="8"/>
      <c r="C57" s="9">
        <v>52</v>
      </c>
      <c r="D57" s="9" t="s">
        <v>112</v>
      </c>
      <c r="E57" s="97">
        <v>2545.81</v>
      </c>
      <c r="F57" s="96">
        <v>3596</v>
      </c>
      <c r="G57" s="96">
        <v>3800</v>
      </c>
      <c r="H57" s="96">
        <v>3800</v>
      </c>
      <c r="I57" s="96">
        <v>3800</v>
      </c>
    </row>
    <row r="58" spans="1:9" x14ac:dyDescent="0.25">
      <c r="A58" s="8"/>
      <c r="B58" s="8"/>
      <c r="C58" s="9">
        <v>61</v>
      </c>
      <c r="D58" s="9" t="s">
        <v>115</v>
      </c>
      <c r="E58" s="97">
        <v>529.91</v>
      </c>
      <c r="F58" s="96">
        <v>1630</v>
      </c>
      <c r="G58" s="96">
        <v>800</v>
      </c>
      <c r="H58" s="96">
        <v>800</v>
      </c>
      <c r="I58" s="96">
        <v>800</v>
      </c>
    </row>
    <row r="59" spans="1:9" x14ac:dyDescent="0.25">
      <c r="A59" s="8"/>
      <c r="B59" s="8"/>
      <c r="C59" s="9">
        <v>71</v>
      </c>
      <c r="D59" s="9" t="s">
        <v>122</v>
      </c>
      <c r="E59" s="97"/>
      <c r="F59" s="96">
        <v>0</v>
      </c>
      <c r="G59" s="96"/>
      <c r="H59" s="96"/>
      <c r="I59" s="96"/>
    </row>
    <row r="60" spans="1:9" x14ac:dyDescent="0.25">
      <c r="A60" s="8"/>
      <c r="B60" s="8"/>
      <c r="C60" s="9">
        <v>93</v>
      </c>
      <c r="D60" s="9" t="s">
        <v>135</v>
      </c>
      <c r="E60" s="97"/>
      <c r="F60" s="96">
        <v>0</v>
      </c>
      <c r="G60" s="96">
        <v>2000</v>
      </c>
      <c r="H60" s="96"/>
      <c r="I60" s="96"/>
    </row>
    <row r="61" spans="1:9" x14ac:dyDescent="0.25">
      <c r="A61" s="20"/>
      <c r="B61" s="20">
        <v>34</v>
      </c>
      <c r="C61" s="61"/>
      <c r="D61" s="20" t="s">
        <v>66</v>
      </c>
      <c r="E61" s="94">
        <f>SUM(E62:E70)</f>
        <v>608.4</v>
      </c>
      <c r="F61" s="94">
        <f>SUM(F62:F70)</f>
        <v>400</v>
      </c>
      <c r="G61" s="94">
        <f t="shared" ref="G61:I61" si="13">SUM(G62:G70)</f>
        <v>0</v>
      </c>
      <c r="H61" s="94">
        <f t="shared" si="13"/>
        <v>0</v>
      </c>
      <c r="I61" s="94">
        <f t="shared" si="13"/>
        <v>0</v>
      </c>
    </row>
    <row r="62" spans="1:9" x14ac:dyDescent="0.25">
      <c r="A62" s="8"/>
      <c r="B62" s="8"/>
      <c r="C62" s="9">
        <v>11</v>
      </c>
      <c r="D62" s="9" t="s">
        <v>117</v>
      </c>
      <c r="E62" s="97"/>
      <c r="F62" s="96"/>
      <c r="G62" s="96"/>
      <c r="H62" s="96"/>
      <c r="I62" s="96"/>
    </row>
    <row r="63" spans="1:9" x14ac:dyDescent="0.25">
      <c r="A63" s="8"/>
      <c r="B63" s="8"/>
      <c r="C63" s="9">
        <v>12</v>
      </c>
      <c r="D63" s="9" t="s">
        <v>121</v>
      </c>
      <c r="E63" s="97">
        <v>608.4</v>
      </c>
      <c r="F63" s="96">
        <v>390</v>
      </c>
      <c r="G63" s="96"/>
      <c r="H63" s="96"/>
      <c r="I63" s="96"/>
    </row>
    <row r="64" spans="1:9" x14ac:dyDescent="0.25">
      <c r="A64" s="8"/>
      <c r="B64" s="8"/>
      <c r="C64" s="9">
        <v>31</v>
      </c>
      <c r="D64" s="9" t="s">
        <v>116</v>
      </c>
      <c r="E64" s="97"/>
      <c r="F64" s="96">
        <v>10</v>
      </c>
      <c r="G64" s="96"/>
      <c r="H64" s="96"/>
      <c r="I64" s="96"/>
    </row>
    <row r="65" spans="1:9" x14ac:dyDescent="0.25">
      <c r="A65" s="8"/>
      <c r="B65" s="8"/>
      <c r="C65" s="9">
        <v>43</v>
      </c>
      <c r="D65" s="9" t="s">
        <v>114</v>
      </c>
      <c r="E65" s="97"/>
      <c r="F65" s="96"/>
      <c r="G65" s="96"/>
      <c r="H65" s="96"/>
      <c r="I65" s="96"/>
    </row>
    <row r="66" spans="1:9" x14ac:dyDescent="0.25">
      <c r="A66" s="8"/>
      <c r="B66" s="8"/>
      <c r="C66" s="9">
        <v>50</v>
      </c>
      <c r="D66" s="9" t="s">
        <v>119</v>
      </c>
      <c r="E66" s="97"/>
      <c r="F66" s="96"/>
      <c r="G66" s="96"/>
      <c r="H66" s="96"/>
      <c r="I66" s="96"/>
    </row>
    <row r="67" spans="1:9" x14ac:dyDescent="0.25">
      <c r="A67" s="8"/>
      <c r="B67" s="8"/>
      <c r="C67" s="9">
        <v>52</v>
      </c>
      <c r="D67" s="9" t="s">
        <v>112</v>
      </c>
      <c r="E67" s="97"/>
      <c r="F67" s="96"/>
      <c r="G67" s="96"/>
      <c r="H67" s="96"/>
      <c r="I67" s="96"/>
    </row>
    <row r="68" spans="1:9" x14ac:dyDescent="0.25">
      <c r="A68" s="8"/>
      <c r="B68" s="8"/>
      <c r="C68" s="9">
        <v>61</v>
      </c>
      <c r="D68" s="9" t="s">
        <v>115</v>
      </c>
      <c r="E68" s="97"/>
      <c r="F68" s="96"/>
      <c r="G68" s="96"/>
      <c r="H68" s="96"/>
      <c r="I68" s="96"/>
    </row>
    <row r="69" spans="1:9" x14ac:dyDescent="0.25">
      <c r="A69" s="8"/>
      <c r="B69" s="8"/>
      <c r="C69" s="9">
        <v>71</v>
      </c>
      <c r="D69" s="9" t="s">
        <v>122</v>
      </c>
      <c r="E69" s="97"/>
      <c r="F69" s="96"/>
      <c r="G69" s="96"/>
      <c r="H69" s="96"/>
      <c r="I69" s="96"/>
    </row>
    <row r="70" spans="1:9" x14ac:dyDescent="0.25">
      <c r="A70" s="8"/>
      <c r="B70" s="8"/>
      <c r="C70" s="9">
        <v>9</v>
      </c>
      <c r="D70" s="9" t="s">
        <v>74</v>
      </c>
      <c r="E70" s="97"/>
      <c r="F70" s="96"/>
      <c r="G70" s="96"/>
      <c r="H70" s="96"/>
      <c r="I70" s="96"/>
    </row>
    <row r="71" spans="1:9" x14ac:dyDescent="0.25">
      <c r="A71" s="20"/>
      <c r="B71" s="20">
        <v>37</v>
      </c>
      <c r="C71" s="61"/>
      <c r="D71" s="20" t="s">
        <v>66</v>
      </c>
      <c r="E71" s="94">
        <f>SUM(E72:E80)</f>
        <v>43579.119999999995</v>
      </c>
      <c r="F71" s="94">
        <f>SUM(F72:F80)</f>
        <v>53000</v>
      </c>
      <c r="G71" s="94">
        <f t="shared" ref="G71:I71" si="14">SUM(G72:G80)</f>
        <v>23000</v>
      </c>
      <c r="H71" s="94">
        <f t="shared" si="14"/>
        <v>23000</v>
      </c>
      <c r="I71" s="94">
        <f t="shared" si="14"/>
        <v>23000</v>
      </c>
    </row>
    <row r="72" spans="1:9" x14ac:dyDescent="0.25">
      <c r="A72" s="8"/>
      <c r="B72" s="8"/>
      <c r="C72" s="9">
        <v>11</v>
      </c>
      <c r="D72" s="9" t="s">
        <v>117</v>
      </c>
      <c r="E72" s="97">
        <v>24627.68</v>
      </c>
      <c r="F72" s="96"/>
      <c r="G72" s="96"/>
      <c r="H72" s="96"/>
      <c r="I72" s="96"/>
    </row>
    <row r="73" spans="1:9" x14ac:dyDescent="0.25">
      <c r="A73" s="8"/>
      <c r="B73" s="8"/>
      <c r="C73" s="9">
        <v>12</v>
      </c>
      <c r="D73" s="9" t="s">
        <v>121</v>
      </c>
      <c r="E73" s="97"/>
      <c r="F73" s="96">
        <v>30000</v>
      </c>
      <c r="G73" s="96"/>
      <c r="H73" s="96"/>
      <c r="I73" s="96"/>
    </row>
    <row r="74" spans="1:9" x14ac:dyDescent="0.25">
      <c r="A74" s="8"/>
      <c r="B74" s="8"/>
      <c r="C74" s="9">
        <v>31</v>
      </c>
      <c r="D74" s="9" t="s">
        <v>116</v>
      </c>
      <c r="E74" s="97"/>
      <c r="F74" s="96"/>
      <c r="G74" s="96"/>
      <c r="H74" s="96"/>
      <c r="I74" s="96"/>
    </row>
    <row r="75" spans="1:9" x14ac:dyDescent="0.25">
      <c r="A75" s="8"/>
      <c r="B75" s="8"/>
      <c r="C75" s="9">
        <v>43</v>
      </c>
      <c r="D75" s="9" t="s">
        <v>114</v>
      </c>
      <c r="E75" s="97"/>
      <c r="F75" s="96"/>
      <c r="G75" s="96"/>
      <c r="H75" s="96"/>
      <c r="I75" s="96"/>
    </row>
    <row r="76" spans="1:9" x14ac:dyDescent="0.25">
      <c r="A76" s="8"/>
      <c r="B76" s="8"/>
      <c r="C76" s="9">
        <v>50</v>
      </c>
      <c r="D76" s="9" t="s">
        <v>119</v>
      </c>
      <c r="E76" s="97">
        <v>18951.439999999999</v>
      </c>
      <c r="F76" s="96">
        <v>23000</v>
      </c>
      <c r="G76" s="96">
        <v>23000</v>
      </c>
      <c r="H76" s="96">
        <v>23000</v>
      </c>
      <c r="I76" s="96">
        <v>23000</v>
      </c>
    </row>
    <row r="77" spans="1:9" x14ac:dyDescent="0.25">
      <c r="A77" s="8"/>
      <c r="B77" s="8"/>
      <c r="C77" s="9">
        <v>52</v>
      </c>
      <c r="D77" s="9" t="s">
        <v>112</v>
      </c>
      <c r="E77" s="97"/>
      <c r="F77" s="96"/>
      <c r="G77" s="96"/>
      <c r="H77" s="96"/>
      <c r="I77" s="96"/>
    </row>
    <row r="78" spans="1:9" x14ac:dyDescent="0.25">
      <c r="A78" s="8"/>
      <c r="B78" s="8"/>
      <c r="C78" s="9">
        <v>61</v>
      </c>
      <c r="D78" s="9" t="s">
        <v>115</v>
      </c>
      <c r="E78" s="97"/>
      <c r="F78" s="96"/>
      <c r="G78" s="96"/>
      <c r="H78" s="96"/>
      <c r="I78" s="96"/>
    </row>
    <row r="79" spans="1:9" x14ac:dyDescent="0.25">
      <c r="A79" s="8"/>
      <c r="B79" s="8"/>
      <c r="C79" s="9">
        <v>71</v>
      </c>
      <c r="D79" s="9" t="s">
        <v>122</v>
      </c>
      <c r="E79" s="97"/>
      <c r="F79" s="96"/>
      <c r="G79" s="96"/>
      <c r="H79" s="96"/>
      <c r="I79" s="96"/>
    </row>
    <row r="80" spans="1:9" x14ac:dyDescent="0.25">
      <c r="A80" s="8"/>
      <c r="B80" s="8"/>
      <c r="C80" s="9">
        <v>9</v>
      </c>
      <c r="D80" s="9" t="s">
        <v>74</v>
      </c>
      <c r="E80" s="97"/>
      <c r="F80" s="96"/>
      <c r="G80" s="96"/>
      <c r="H80" s="96"/>
      <c r="I80" s="96"/>
    </row>
    <row r="81" spans="1:9" x14ac:dyDescent="0.25">
      <c r="A81" s="20"/>
      <c r="B81" s="20">
        <v>38</v>
      </c>
      <c r="C81" s="61"/>
      <c r="D81" s="20" t="s">
        <v>129</v>
      </c>
      <c r="E81" s="98">
        <f>SUM(E82:E90)</f>
        <v>1508.8600000000001</v>
      </c>
      <c r="F81" s="94">
        <f>SUM(F82:F90)</f>
        <v>850</v>
      </c>
      <c r="G81" s="94">
        <f t="shared" ref="G81:I81" si="15">SUM(G82:G90)</f>
        <v>850</v>
      </c>
      <c r="H81" s="94">
        <f t="shared" si="15"/>
        <v>850</v>
      </c>
      <c r="I81" s="94">
        <f t="shared" si="15"/>
        <v>850</v>
      </c>
    </row>
    <row r="82" spans="1:9" x14ac:dyDescent="0.25">
      <c r="A82" s="8"/>
      <c r="B82" s="8"/>
      <c r="C82" s="9">
        <v>11</v>
      </c>
      <c r="D82" s="9" t="s">
        <v>117</v>
      </c>
      <c r="E82" s="97"/>
      <c r="F82" s="96"/>
      <c r="G82" s="96"/>
      <c r="H82" s="96"/>
      <c r="I82" s="96"/>
    </row>
    <row r="83" spans="1:9" x14ac:dyDescent="0.25">
      <c r="A83" s="8"/>
      <c r="B83" s="8"/>
      <c r="C83" s="9">
        <v>12</v>
      </c>
      <c r="D83" s="9" t="s">
        <v>121</v>
      </c>
      <c r="E83" s="97"/>
      <c r="F83" s="96"/>
      <c r="G83" s="96"/>
      <c r="H83" s="96"/>
      <c r="I83" s="96"/>
    </row>
    <row r="84" spans="1:9" x14ac:dyDescent="0.25">
      <c r="A84" s="8"/>
      <c r="B84" s="8"/>
      <c r="C84" s="9">
        <v>31</v>
      </c>
      <c r="D84" s="9" t="s">
        <v>116</v>
      </c>
      <c r="E84" s="97"/>
      <c r="F84" s="96"/>
      <c r="G84" s="96"/>
      <c r="H84" s="96"/>
      <c r="I84" s="96"/>
    </row>
    <row r="85" spans="1:9" x14ac:dyDescent="0.25">
      <c r="A85" s="8"/>
      <c r="B85" s="8"/>
      <c r="C85" s="9">
        <v>43</v>
      </c>
      <c r="D85" s="9" t="s">
        <v>114</v>
      </c>
      <c r="E85" s="97"/>
      <c r="F85" s="96"/>
      <c r="G85" s="96"/>
      <c r="H85" s="96"/>
      <c r="I85" s="96"/>
    </row>
    <row r="86" spans="1:9" x14ac:dyDescent="0.25">
      <c r="A86" s="8"/>
      <c r="B86" s="8"/>
      <c r="C86" s="9">
        <v>50</v>
      </c>
      <c r="D86" s="9" t="s">
        <v>119</v>
      </c>
      <c r="E86" s="97">
        <v>908.86</v>
      </c>
      <c r="F86" s="96">
        <v>850</v>
      </c>
      <c r="G86" s="96">
        <v>850</v>
      </c>
      <c r="H86" s="96">
        <v>850</v>
      </c>
      <c r="I86" s="96">
        <v>850</v>
      </c>
    </row>
    <row r="87" spans="1:9" x14ac:dyDescent="0.25">
      <c r="A87" s="8"/>
      <c r="B87" s="8"/>
      <c r="C87" s="9">
        <v>52</v>
      </c>
      <c r="D87" s="9" t="s">
        <v>112</v>
      </c>
      <c r="E87" s="97"/>
      <c r="F87" s="96"/>
      <c r="G87" s="96"/>
      <c r="H87" s="96"/>
      <c r="I87" s="96"/>
    </row>
    <row r="88" spans="1:9" x14ac:dyDescent="0.25">
      <c r="A88" s="8"/>
      <c r="B88" s="8"/>
      <c r="C88" s="9">
        <v>61</v>
      </c>
      <c r="D88" s="9" t="s">
        <v>115</v>
      </c>
      <c r="E88" s="97">
        <v>600</v>
      </c>
      <c r="F88" s="96"/>
      <c r="G88" s="96"/>
      <c r="H88" s="96"/>
      <c r="I88" s="96"/>
    </row>
    <row r="89" spans="1:9" x14ac:dyDescent="0.25">
      <c r="A89" s="8"/>
      <c r="B89" s="8"/>
      <c r="C89" s="9">
        <v>71</v>
      </c>
      <c r="D89" s="9" t="s">
        <v>122</v>
      </c>
      <c r="E89" s="97"/>
      <c r="F89" s="96"/>
      <c r="G89" s="96"/>
      <c r="H89" s="96"/>
      <c r="I89" s="96"/>
    </row>
    <row r="90" spans="1:9" x14ac:dyDescent="0.25">
      <c r="A90" s="8"/>
      <c r="B90" s="8"/>
      <c r="C90" s="9">
        <v>9</v>
      </c>
      <c r="D90" s="9" t="s">
        <v>74</v>
      </c>
      <c r="E90" s="97"/>
      <c r="F90" s="96"/>
      <c r="G90" s="96"/>
      <c r="H90" s="96"/>
      <c r="I90" s="96"/>
    </row>
    <row r="91" spans="1:9" x14ac:dyDescent="0.25">
      <c r="A91" s="8"/>
      <c r="B91" s="8" t="s">
        <v>123</v>
      </c>
      <c r="C91" s="9"/>
      <c r="D91" s="9"/>
      <c r="E91" s="97"/>
      <c r="F91" s="96"/>
      <c r="G91" s="96"/>
      <c r="H91" s="96"/>
      <c r="I91" s="96"/>
    </row>
    <row r="92" spans="1:9" ht="25.5" x14ac:dyDescent="0.25">
      <c r="A92" s="10">
        <v>4</v>
      </c>
      <c r="B92" s="10"/>
      <c r="C92" s="10"/>
      <c r="D92" s="18" t="s">
        <v>12</v>
      </c>
      <c r="E92" s="94">
        <f>E93</f>
        <v>21003.089999999997</v>
      </c>
      <c r="F92" s="94">
        <f>F93</f>
        <v>26561</v>
      </c>
      <c r="G92" s="94">
        <f t="shared" ref="G92:I92" si="16">G93</f>
        <v>19900</v>
      </c>
      <c r="H92" s="94">
        <f t="shared" si="16"/>
        <v>19900</v>
      </c>
      <c r="I92" s="94">
        <f t="shared" si="16"/>
        <v>19900</v>
      </c>
    </row>
    <row r="93" spans="1:9" ht="38.25" x14ac:dyDescent="0.25">
      <c r="A93" s="7"/>
      <c r="B93" s="7">
        <v>42</v>
      </c>
      <c r="C93" s="7"/>
      <c r="D93" s="18" t="s">
        <v>13</v>
      </c>
      <c r="E93" s="94">
        <f>SUM(E94:E102)</f>
        <v>21003.089999999997</v>
      </c>
      <c r="F93" s="94">
        <f>SUM(F94:F102)</f>
        <v>26561</v>
      </c>
      <c r="G93" s="94">
        <f t="shared" ref="G93:I93" si="17">SUM(G94:G102)</f>
        <v>19900</v>
      </c>
      <c r="H93" s="94">
        <f t="shared" si="17"/>
        <v>19900</v>
      </c>
      <c r="I93" s="94">
        <f t="shared" si="17"/>
        <v>19900</v>
      </c>
    </row>
    <row r="94" spans="1:9" x14ac:dyDescent="0.25">
      <c r="A94" s="11"/>
      <c r="B94" s="11"/>
      <c r="C94" s="9">
        <v>11</v>
      </c>
      <c r="D94" s="9" t="s">
        <v>117</v>
      </c>
      <c r="E94" s="97">
        <v>4728.6000000000004</v>
      </c>
      <c r="F94" s="96">
        <v>3300</v>
      </c>
      <c r="G94" s="96">
        <v>3460</v>
      </c>
      <c r="H94" s="96">
        <v>3460</v>
      </c>
      <c r="I94" s="96">
        <v>3460</v>
      </c>
    </row>
    <row r="95" spans="1:9" x14ac:dyDescent="0.25">
      <c r="A95" s="8"/>
      <c r="B95" s="8"/>
      <c r="C95" s="9">
        <v>12</v>
      </c>
      <c r="D95" s="9" t="s">
        <v>121</v>
      </c>
      <c r="E95" s="97">
        <v>4193.7</v>
      </c>
      <c r="F95" s="96">
        <v>7815</v>
      </c>
      <c r="G95" s="96">
        <v>5700</v>
      </c>
      <c r="H95" s="96">
        <v>5700</v>
      </c>
      <c r="I95" s="96">
        <v>5700</v>
      </c>
    </row>
    <row r="96" spans="1:9" x14ac:dyDescent="0.25">
      <c r="A96" s="8"/>
      <c r="B96" s="8"/>
      <c r="C96" s="9">
        <v>31</v>
      </c>
      <c r="D96" s="9" t="s">
        <v>116</v>
      </c>
      <c r="E96" s="97">
        <v>7971.78</v>
      </c>
      <c r="F96" s="96">
        <v>9396</v>
      </c>
      <c r="G96" s="96">
        <v>5000</v>
      </c>
      <c r="H96" s="96">
        <v>5000</v>
      </c>
      <c r="I96" s="96">
        <v>5000</v>
      </c>
    </row>
    <row r="97" spans="1:9" x14ac:dyDescent="0.25">
      <c r="A97" s="8"/>
      <c r="B97" s="8"/>
      <c r="C97" s="9">
        <v>43</v>
      </c>
      <c r="D97" s="9" t="s">
        <v>114</v>
      </c>
      <c r="E97" s="97">
        <v>0</v>
      </c>
      <c r="F97" s="96">
        <v>0</v>
      </c>
      <c r="G97" s="96"/>
      <c r="H97" s="96"/>
      <c r="I97" s="96"/>
    </row>
    <row r="98" spans="1:9" x14ac:dyDescent="0.25">
      <c r="A98" s="8"/>
      <c r="B98" s="8"/>
      <c r="C98" s="9">
        <v>50</v>
      </c>
      <c r="D98" s="9" t="s">
        <v>119</v>
      </c>
      <c r="E98" s="97">
        <v>3930.51</v>
      </c>
      <c r="F98" s="96">
        <v>5800</v>
      </c>
      <c r="G98" s="96">
        <v>5740</v>
      </c>
      <c r="H98" s="96">
        <v>5740</v>
      </c>
      <c r="I98" s="96">
        <v>5740</v>
      </c>
    </row>
    <row r="99" spans="1:9" x14ac:dyDescent="0.25">
      <c r="A99" s="8"/>
      <c r="B99" s="8"/>
      <c r="C99" s="9">
        <v>52</v>
      </c>
      <c r="D99" s="9" t="s">
        <v>112</v>
      </c>
      <c r="E99" s="97">
        <v>0</v>
      </c>
      <c r="F99" s="96"/>
      <c r="G99" s="96"/>
      <c r="H99" s="96"/>
      <c r="I99" s="96"/>
    </row>
    <row r="100" spans="1:9" x14ac:dyDescent="0.25">
      <c r="A100" s="8"/>
      <c r="B100" s="8"/>
      <c r="C100" s="9">
        <v>61</v>
      </c>
      <c r="D100" s="9" t="s">
        <v>115</v>
      </c>
      <c r="E100" s="97"/>
      <c r="F100" s="96">
        <v>0</v>
      </c>
      <c r="G100" s="96"/>
      <c r="H100" s="96"/>
      <c r="I100" s="96"/>
    </row>
    <row r="101" spans="1:9" x14ac:dyDescent="0.25">
      <c r="A101" s="8"/>
      <c r="B101" s="8"/>
      <c r="C101" s="9">
        <v>71</v>
      </c>
      <c r="D101" s="9" t="s">
        <v>122</v>
      </c>
      <c r="E101" s="97">
        <v>178.5</v>
      </c>
      <c r="F101" s="96">
        <v>250</v>
      </c>
      <c r="G101" s="96"/>
      <c r="H101" s="96"/>
      <c r="I101" s="96"/>
    </row>
    <row r="102" spans="1:9" x14ac:dyDescent="0.25">
      <c r="A102" s="8"/>
      <c r="B102" s="8"/>
      <c r="C102" s="9">
        <v>9</v>
      </c>
      <c r="D102" s="9" t="s">
        <v>74</v>
      </c>
      <c r="E102" s="97"/>
      <c r="F102" s="96"/>
      <c r="G102" s="96"/>
      <c r="H102" s="96"/>
      <c r="I102" s="96"/>
    </row>
  </sheetData>
  <mergeCells count="5">
    <mergeCell ref="A35:H35"/>
    <mergeCell ref="A1:H1"/>
    <mergeCell ref="A3:H3"/>
    <mergeCell ref="A5:H5"/>
    <mergeCell ref="A7:H7"/>
  </mergeCell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60"/>
  <sheetViews>
    <sheetView topLeftCell="A40" workbookViewId="0">
      <selection activeCell="B48" sqref="B48"/>
    </sheetView>
  </sheetViews>
  <sheetFormatPr defaultRowHeight="15" x14ac:dyDescent="0.25"/>
  <cols>
    <col min="1" max="1" width="33.5703125" customWidth="1"/>
    <col min="2" max="2" width="33.5703125" style="89" customWidth="1"/>
    <col min="3" max="6" width="25.28515625" style="89" customWidth="1"/>
  </cols>
  <sheetData>
    <row r="1" spans="1:6" ht="42" customHeight="1" x14ac:dyDescent="0.25">
      <c r="A1" s="141" t="s">
        <v>174</v>
      </c>
      <c r="B1" s="141"/>
      <c r="C1" s="141"/>
      <c r="D1" s="141"/>
      <c r="E1" s="141"/>
      <c r="F1" s="141"/>
    </row>
    <row r="2" spans="1:6" ht="18" customHeight="1" x14ac:dyDescent="0.25">
      <c r="A2" s="3"/>
      <c r="B2" s="90"/>
      <c r="C2" s="90"/>
      <c r="D2" s="90"/>
      <c r="E2" s="90"/>
      <c r="F2" s="90"/>
    </row>
    <row r="3" spans="1:6" ht="15.75" customHeight="1" x14ac:dyDescent="0.25">
      <c r="A3" s="141" t="s">
        <v>19</v>
      </c>
      <c r="B3" s="141"/>
      <c r="C3" s="141"/>
      <c r="D3" s="141"/>
      <c r="E3" s="141"/>
      <c r="F3" s="141"/>
    </row>
    <row r="4" spans="1:6" ht="18" x14ac:dyDescent="0.25">
      <c r="C4" s="90"/>
      <c r="D4" s="90"/>
      <c r="E4" s="91"/>
      <c r="F4" s="91"/>
    </row>
    <row r="5" spans="1:6" ht="18" customHeight="1" x14ac:dyDescent="0.25">
      <c r="A5" s="141" t="s">
        <v>4</v>
      </c>
      <c r="B5" s="141"/>
      <c r="C5" s="141"/>
      <c r="D5" s="141"/>
      <c r="E5" s="141"/>
      <c r="F5" s="141"/>
    </row>
    <row r="6" spans="1:6" ht="18" x14ac:dyDescent="0.25">
      <c r="A6" s="3"/>
      <c r="B6" s="90"/>
      <c r="C6" s="90"/>
      <c r="D6" s="90"/>
      <c r="E6" s="91"/>
      <c r="F6" s="91"/>
    </row>
    <row r="7" spans="1:6" ht="15.75" customHeight="1" x14ac:dyDescent="0.25">
      <c r="A7" s="141" t="s">
        <v>41</v>
      </c>
      <c r="B7" s="141"/>
      <c r="C7" s="141"/>
      <c r="D7" s="141"/>
      <c r="E7" s="141"/>
      <c r="F7" s="141"/>
    </row>
    <row r="8" spans="1:6" ht="18" x14ac:dyDescent="0.25">
      <c r="A8" s="3"/>
      <c r="B8" s="90"/>
      <c r="C8" s="90"/>
      <c r="D8" s="90"/>
      <c r="E8" s="91"/>
      <c r="F8" s="91"/>
    </row>
    <row r="9" spans="1:6" ht="25.5" x14ac:dyDescent="0.25">
      <c r="A9" s="15" t="s">
        <v>43</v>
      </c>
      <c r="B9" s="92" t="s">
        <v>164</v>
      </c>
      <c r="C9" s="93" t="s">
        <v>170</v>
      </c>
      <c r="D9" s="93" t="s">
        <v>165</v>
      </c>
      <c r="E9" s="93" t="s">
        <v>145</v>
      </c>
      <c r="F9" s="93" t="s">
        <v>166</v>
      </c>
    </row>
    <row r="10" spans="1:6" x14ac:dyDescent="0.25">
      <c r="A10" s="29" t="s">
        <v>0</v>
      </c>
      <c r="B10" s="99">
        <f>B11+B14+B16+B18+B22+B24</f>
        <v>1998122.2</v>
      </c>
      <c r="C10" s="99">
        <f>C11+C14+C16+C18+C22+C24</f>
        <v>2363395</v>
      </c>
      <c r="D10" s="99">
        <f t="shared" ref="D10:F10" si="0">D11+D14+D16+D18+D22+D24</f>
        <v>2343076</v>
      </c>
      <c r="E10" s="99">
        <f t="shared" si="0"/>
        <v>2343076</v>
      </c>
      <c r="F10" s="99">
        <f t="shared" si="0"/>
        <v>2343076</v>
      </c>
    </row>
    <row r="11" spans="1:6" x14ac:dyDescent="0.25">
      <c r="A11" s="18" t="s">
        <v>47</v>
      </c>
      <c r="B11" s="99">
        <f>SUM(B12+B13)</f>
        <v>345839.73</v>
      </c>
      <c r="C11" s="99">
        <f>SUM(C12+C13)</f>
        <v>307432</v>
      </c>
      <c r="D11" s="99">
        <f t="shared" ref="D11:F11" si="1">SUM(D12+D13)</f>
        <v>239886</v>
      </c>
      <c r="E11" s="99">
        <f t="shared" si="1"/>
        <v>239886</v>
      </c>
      <c r="F11" s="99">
        <f t="shared" si="1"/>
        <v>239886</v>
      </c>
    </row>
    <row r="12" spans="1:6" x14ac:dyDescent="0.25">
      <c r="A12" s="9" t="s">
        <v>48</v>
      </c>
      <c r="B12" s="101">
        <v>263344.31</v>
      </c>
      <c r="C12" s="96">
        <v>212296</v>
      </c>
      <c r="D12" s="96">
        <v>145336</v>
      </c>
      <c r="E12" s="96">
        <v>145336</v>
      </c>
      <c r="F12" s="96">
        <v>145336</v>
      </c>
    </row>
    <row r="13" spans="1:6" x14ac:dyDescent="0.25">
      <c r="A13" s="9" t="s">
        <v>136</v>
      </c>
      <c r="B13" s="101">
        <v>82495.42</v>
      </c>
      <c r="C13" s="96">
        <v>95136</v>
      </c>
      <c r="D13" s="96">
        <v>94550</v>
      </c>
      <c r="E13" s="96">
        <v>94550</v>
      </c>
      <c r="F13" s="96">
        <v>94550</v>
      </c>
    </row>
    <row r="14" spans="1:6" x14ac:dyDescent="0.25">
      <c r="A14" s="18" t="s">
        <v>49</v>
      </c>
      <c r="B14" s="94">
        <f>B15</f>
        <v>11597.12</v>
      </c>
      <c r="C14" s="94">
        <f>C15</f>
        <v>14301</v>
      </c>
      <c r="D14" s="94">
        <f t="shared" ref="D14:F14" si="2">D15</f>
        <v>10000</v>
      </c>
      <c r="E14" s="94">
        <f t="shared" si="2"/>
        <v>10000</v>
      </c>
      <c r="F14" s="94">
        <f t="shared" si="2"/>
        <v>10000</v>
      </c>
    </row>
    <row r="15" spans="1:6" x14ac:dyDescent="0.25">
      <c r="A15" s="9" t="s">
        <v>50</v>
      </c>
      <c r="B15" s="101">
        <v>11597.12</v>
      </c>
      <c r="C15" s="96">
        <v>14301</v>
      </c>
      <c r="D15" s="96">
        <v>10000</v>
      </c>
      <c r="E15" s="96">
        <v>10000</v>
      </c>
      <c r="F15" s="96">
        <v>10000</v>
      </c>
    </row>
    <row r="16" spans="1:6" ht="19.5" customHeight="1" x14ac:dyDescent="0.25">
      <c r="A16" s="7" t="s">
        <v>45</v>
      </c>
      <c r="B16" s="94">
        <f>B17</f>
        <v>78609.64</v>
      </c>
      <c r="C16" s="94">
        <f>C17</f>
        <v>89750</v>
      </c>
      <c r="D16" s="94">
        <f t="shared" ref="D16:F16" si="3">D17</f>
        <v>111900</v>
      </c>
      <c r="E16" s="94">
        <f t="shared" si="3"/>
        <v>111900</v>
      </c>
      <c r="F16" s="94">
        <f t="shared" si="3"/>
        <v>111900</v>
      </c>
    </row>
    <row r="17" spans="1:6" ht="15.75" customHeight="1" x14ac:dyDescent="0.25">
      <c r="A17" s="13" t="s">
        <v>46</v>
      </c>
      <c r="B17" s="102">
        <v>78609.64</v>
      </c>
      <c r="C17" s="96">
        <v>89750</v>
      </c>
      <c r="D17" s="96">
        <v>111900</v>
      </c>
      <c r="E17" s="96">
        <v>111900</v>
      </c>
      <c r="F17" s="96">
        <v>111900</v>
      </c>
    </row>
    <row r="18" spans="1:6" x14ac:dyDescent="0.25">
      <c r="A18" s="29" t="s">
        <v>44</v>
      </c>
      <c r="B18" s="94">
        <f>SUM(B19:B21)</f>
        <v>1560894.21</v>
      </c>
      <c r="C18" s="94">
        <f t="shared" ref="C18:F18" si="4">SUM(C19:C21)</f>
        <v>1950662</v>
      </c>
      <c r="D18" s="94">
        <f t="shared" si="4"/>
        <v>1980490</v>
      </c>
      <c r="E18" s="94">
        <f t="shared" si="4"/>
        <v>1980490</v>
      </c>
      <c r="F18" s="94">
        <f t="shared" si="4"/>
        <v>1980490</v>
      </c>
    </row>
    <row r="19" spans="1:6" x14ac:dyDescent="0.25">
      <c r="A19" s="9" t="s">
        <v>178</v>
      </c>
      <c r="B19" s="101">
        <v>0</v>
      </c>
      <c r="C19" s="96">
        <v>170100</v>
      </c>
      <c r="D19" s="96">
        <v>170300</v>
      </c>
      <c r="E19" s="96">
        <v>170300</v>
      </c>
      <c r="F19" s="96">
        <v>170300</v>
      </c>
    </row>
    <row r="20" spans="1:6" x14ac:dyDescent="0.25">
      <c r="A20" s="9" t="s">
        <v>179</v>
      </c>
      <c r="B20" s="101">
        <v>1558443.81</v>
      </c>
      <c r="C20" s="96">
        <v>1776966</v>
      </c>
      <c r="D20" s="96">
        <v>1806390</v>
      </c>
      <c r="E20" s="96">
        <v>1806390</v>
      </c>
      <c r="F20" s="96">
        <v>1806390</v>
      </c>
    </row>
    <row r="21" spans="1:6" x14ac:dyDescent="0.25">
      <c r="A21" s="9" t="s">
        <v>180</v>
      </c>
      <c r="B21" s="101">
        <v>2450.4</v>
      </c>
      <c r="C21" s="96">
        <v>3596</v>
      </c>
      <c r="D21" s="96">
        <v>3800</v>
      </c>
      <c r="E21" s="96">
        <v>3800</v>
      </c>
      <c r="F21" s="96">
        <v>3800</v>
      </c>
    </row>
    <row r="22" spans="1:6" x14ac:dyDescent="0.25">
      <c r="A22" s="18" t="s">
        <v>137</v>
      </c>
      <c r="B22" s="94">
        <f>B23</f>
        <v>1003</v>
      </c>
      <c r="C22" s="94">
        <f>C23</f>
        <v>1000</v>
      </c>
      <c r="D22" s="94">
        <f t="shared" ref="D22:F22" si="5">D23</f>
        <v>800</v>
      </c>
      <c r="E22" s="94">
        <f t="shared" si="5"/>
        <v>800</v>
      </c>
      <c r="F22" s="94">
        <f t="shared" si="5"/>
        <v>800</v>
      </c>
    </row>
    <row r="23" spans="1:6" x14ac:dyDescent="0.25">
      <c r="A23" s="9" t="s">
        <v>138</v>
      </c>
      <c r="B23" s="101">
        <v>1003</v>
      </c>
      <c r="C23" s="96">
        <v>1000</v>
      </c>
      <c r="D23" s="96">
        <v>800</v>
      </c>
      <c r="E23" s="96">
        <v>800</v>
      </c>
      <c r="F23" s="96">
        <v>800</v>
      </c>
    </row>
    <row r="24" spans="1:6" x14ac:dyDescent="0.25">
      <c r="A24" s="18" t="s">
        <v>139</v>
      </c>
      <c r="B24" s="94">
        <f>B25</f>
        <v>178.5</v>
      </c>
      <c r="C24" s="94">
        <f>C25</f>
        <v>250</v>
      </c>
      <c r="D24" s="94">
        <f t="shared" ref="D24:F24" si="6">D25</f>
        <v>0</v>
      </c>
      <c r="E24" s="94">
        <f t="shared" si="6"/>
        <v>0</v>
      </c>
      <c r="F24" s="94">
        <f t="shared" si="6"/>
        <v>0</v>
      </c>
    </row>
    <row r="25" spans="1:6" x14ac:dyDescent="0.25">
      <c r="A25" s="9" t="s">
        <v>140</v>
      </c>
      <c r="B25" s="101">
        <v>178.5</v>
      </c>
      <c r="C25" s="96">
        <v>250</v>
      </c>
      <c r="D25" s="96">
        <v>0</v>
      </c>
      <c r="E25" s="96">
        <v>0</v>
      </c>
      <c r="F25" s="96">
        <v>0</v>
      </c>
    </row>
    <row r="26" spans="1:6" x14ac:dyDescent="0.25">
      <c r="A26" s="18" t="s">
        <v>141</v>
      </c>
      <c r="B26" s="94">
        <f>SUM(B27:B32)</f>
        <v>5788.8600000000006</v>
      </c>
      <c r="C26" s="94">
        <f>SUM(C27:C32)</f>
        <v>5439</v>
      </c>
      <c r="D26" s="94">
        <f t="shared" ref="D26:F26" si="7">SUM(D27:D32)</f>
        <v>2000</v>
      </c>
      <c r="E26" s="94">
        <f t="shared" si="7"/>
        <v>0</v>
      </c>
      <c r="F26" s="94">
        <f t="shared" si="7"/>
        <v>0</v>
      </c>
    </row>
    <row r="27" spans="1:6" x14ac:dyDescent="0.25">
      <c r="A27" s="9" t="s">
        <v>209</v>
      </c>
      <c r="B27" s="101">
        <v>3118.23</v>
      </c>
      <c r="C27" s="96">
        <v>2705</v>
      </c>
      <c r="D27" s="96">
        <v>2000</v>
      </c>
      <c r="E27" s="96">
        <v>0</v>
      </c>
      <c r="F27" s="96">
        <v>0</v>
      </c>
    </row>
    <row r="28" spans="1:6" x14ac:dyDescent="0.25">
      <c r="A28" s="9" t="s">
        <v>210</v>
      </c>
      <c r="B28" s="101">
        <v>239.34</v>
      </c>
      <c r="C28" s="96">
        <v>0</v>
      </c>
      <c r="D28" s="96"/>
      <c r="E28" s="96"/>
      <c r="F28" s="96"/>
    </row>
    <row r="29" spans="1:6" x14ac:dyDescent="0.25">
      <c r="A29" s="9" t="s">
        <v>211</v>
      </c>
      <c r="B29" s="101">
        <v>1578.88</v>
      </c>
      <c r="C29" s="96">
        <v>2104</v>
      </c>
      <c r="D29" s="96"/>
      <c r="E29" s="96"/>
      <c r="F29" s="96"/>
    </row>
    <row r="30" spans="1:6" x14ac:dyDescent="0.25">
      <c r="A30" s="9" t="s">
        <v>212</v>
      </c>
      <c r="B30" s="101">
        <v>95.41</v>
      </c>
      <c r="C30" s="96">
        <v>0</v>
      </c>
      <c r="D30" s="96"/>
      <c r="E30" s="96"/>
      <c r="F30" s="96"/>
    </row>
    <row r="31" spans="1:6" x14ac:dyDescent="0.25">
      <c r="A31" s="9" t="s">
        <v>213</v>
      </c>
      <c r="B31" s="101">
        <v>757</v>
      </c>
      <c r="C31" s="96">
        <v>630</v>
      </c>
      <c r="D31" s="96"/>
      <c r="E31" s="96"/>
      <c r="F31" s="96"/>
    </row>
    <row r="32" spans="1:6" x14ac:dyDescent="0.25">
      <c r="A32" s="9" t="s">
        <v>214</v>
      </c>
      <c r="B32" s="101">
        <v>0</v>
      </c>
      <c r="C32" s="96">
        <v>0</v>
      </c>
      <c r="D32" s="96"/>
      <c r="E32" s="96"/>
      <c r="F32" s="96"/>
    </row>
    <row r="33" spans="1:6" x14ac:dyDescent="0.25">
      <c r="A33" s="29" t="s">
        <v>177</v>
      </c>
      <c r="B33" s="99">
        <f>SUM(B10+B26)</f>
        <v>2003911.06</v>
      </c>
      <c r="C33" s="99">
        <f t="shared" ref="C33:F33" si="8">SUM(C10+C26)</f>
        <v>2368834</v>
      </c>
      <c r="D33" s="99">
        <f t="shared" si="8"/>
        <v>2345076</v>
      </c>
      <c r="E33" s="99">
        <f t="shared" si="8"/>
        <v>2343076</v>
      </c>
      <c r="F33" s="99">
        <f t="shared" si="8"/>
        <v>2343076</v>
      </c>
    </row>
    <row r="34" spans="1:6" x14ac:dyDescent="0.25">
      <c r="A34" s="62"/>
      <c r="B34" s="103"/>
      <c r="C34" s="100"/>
      <c r="D34" s="100"/>
      <c r="E34" s="100"/>
      <c r="F34" s="100"/>
    </row>
    <row r="35" spans="1:6" ht="15.75" customHeight="1" x14ac:dyDescent="0.25">
      <c r="A35" s="141" t="s">
        <v>42</v>
      </c>
      <c r="B35" s="141"/>
      <c r="C35" s="141"/>
      <c r="D35" s="141"/>
      <c r="E35" s="141"/>
      <c r="F35" s="141"/>
    </row>
    <row r="36" spans="1:6" ht="18" x14ac:dyDescent="0.25">
      <c r="A36" s="3"/>
      <c r="B36" s="90"/>
      <c r="C36" s="90"/>
      <c r="D36" s="90"/>
      <c r="E36" s="91"/>
      <c r="F36" s="91"/>
    </row>
    <row r="37" spans="1:6" ht="25.5" x14ac:dyDescent="0.25">
      <c r="A37" s="15" t="s">
        <v>43</v>
      </c>
      <c r="B37" s="92" t="s">
        <v>164</v>
      </c>
      <c r="C37" s="93" t="s">
        <v>146</v>
      </c>
      <c r="D37" s="93" t="s">
        <v>165</v>
      </c>
      <c r="E37" s="93" t="s">
        <v>145</v>
      </c>
      <c r="F37" s="93" t="s">
        <v>166</v>
      </c>
    </row>
    <row r="38" spans="1:6" x14ac:dyDescent="0.25">
      <c r="A38" s="29" t="s">
        <v>1</v>
      </c>
      <c r="B38" s="99">
        <f>B39+B42+B44+B46+B50+B52</f>
        <v>2014816.77</v>
      </c>
      <c r="C38" s="99">
        <f t="shared" ref="C38:E38" si="9">C39+C42+C44+C46+C50+C52+C54</f>
        <v>2368834</v>
      </c>
      <c r="D38" s="99">
        <f t="shared" si="9"/>
        <v>2345076</v>
      </c>
      <c r="E38" s="99">
        <f t="shared" si="9"/>
        <v>2343076</v>
      </c>
      <c r="F38" s="99">
        <f>F39+F42+F44+F46+F50+F52+F54</f>
        <v>2343076</v>
      </c>
    </row>
    <row r="39" spans="1:6" ht="15.75" customHeight="1" x14ac:dyDescent="0.25">
      <c r="A39" s="18" t="s">
        <v>47</v>
      </c>
      <c r="B39" s="99">
        <f>SUM(B40+B41)</f>
        <v>356818.53</v>
      </c>
      <c r="C39" s="99">
        <f>SUM(C40+C41)</f>
        <v>307432</v>
      </c>
      <c r="D39" s="99">
        <f t="shared" ref="D39:F39" si="10">SUM(D40+D41)</f>
        <v>239886</v>
      </c>
      <c r="E39" s="99">
        <f t="shared" si="10"/>
        <v>239886</v>
      </c>
      <c r="F39" s="99">
        <f t="shared" si="10"/>
        <v>239886</v>
      </c>
    </row>
    <row r="40" spans="1:6" x14ac:dyDescent="0.25">
      <c r="A40" s="9" t="s">
        <v>48</v>
      </c>
      <c r="B40" s="101">
        <v>272243.83</v>
      </c>
      <c r="C40" s="96">
        <v>212296</v>
      </c>
      <c r="D40" s="96">
        <v>145336</v>
      </c>
      <c r="E40" s="96">
        <v>145336</v>
      </c>
      <c r="F40" s="96">
        <v>145336</v>
      </c>
    </row>
    <row r="41" spans="1:6" x14ac:dyDescent="0.25">
      <c r="A41" s="9" t="s">
        <v>142</v>
      </c>
      <c r="B41" s="101">
        <v>84574.7</v>
      </c>
      <c r="C41" s="96">
        <v>95136</v>
      </c>
      <c r="D41" s="96">
        <v>94550</v>
      </c>
      <c r="E41" s="96">
        <v>94550</v>
      </c>
      <c r="F41" s="96">
        <v>94550</v>
      </c>
    </row>
    <row r="42" spans="1:6" x14ac:dyDescent="0.25">
      <c r="A42" s="18" t="s">
        <v>49</v>
      </c>
      <c r="B42" s="94">
        <f>B43</f>
        <v>12223.38</v>
      </c>
      <c r="C42" s="94">
        <f>C43</f>
        <v>14301</v>
      </c>
      <c r="D42" s="94">
        <f t="shared" ref="D42:F42" si="11">D43</f>
        <v>10000</v>
      </c>
      <c r="E42" s="94">
        <f t="shared" si="11"/>
        <v>10000</v>
      </c>
      <c r="F42" s="94">
        <f t="shared" si="11"/>
        <v>10000</v>
      </c>
    </row>
    <row r="43" spans="1:6" x14ac:dyDescent="0.25">
      <c r="A43" s="9" t="s">
        <v>50</v>
      </c>
      <c r="B43" s="101">
        <v>12223.38</v>
      </c>
      <c r="C43" s="96">
        <v>14301</v>
      </c>
      <c r="D43" s="96">
        <v>10000</v>
      </c>
      <c r="E43" s="96">
        <v>10000</v>
      </c>
      <c r="F43" s="96">
        <v>10000</v>
      </c>
    </row>
    <row r="44" spans="1:6" x14ac:dyDescent="0.25">
      <c r="A44" s="7" t="s">
        <v>45</v>
      </c>
      <c r="B44" s="94">
        <f>B45</f>
        <v>84998.12</v>
      </c>
      <c r="C44" s="94">
        <f>C45</f>
        <v>89750</v>
      </c>
      <c r="D44" s="94">
        <f t="shared" ref="D44:F44" si="12">D45</f>
        <v>111900</v>
      </c>
      <c r="E44" s="94">
        <f t="shared" si="12"/>
        <v>111900</v>
      </c>
      <c r="F44" s="94">
        <f t="shared" si="12"/>
        <v>111900</v>
      </c>
    </row>
    <row r="45" spans="1:6" ht="15.75" customHeight="1" x14ac:dyDescent="0.25">
      <c r="A45" s="13" t="s">
        <v>46</v>
      </c>
      <c r="B45" s="102">
        <v>84998.12</v>
      </c>
      <c r="C45" s="96">
        <v>89750</v>
      </c>
      <c r="D45" s="96">
        <v>111900</v>
      </c>
      <c r="E45" s="96">
        <v>111900</v>
      </c>
      <c r="F45" s="96">
        <v>111900</v>
      </c>
    </row>
    <row r="46" spans="1:6" x14ac:dyDescent="0.25">
      <c r="A46" s="29" t="s">
        <v>44</v>
      </c>
      <c r="B46" s="99">
        <f>SUM(B47:B49)</f>
        <v>1559468.33</v>
      </c>
      <c r="C46" s="99">
        <f t="shared" ref="C46:F46" si="13">SUM(C47:C49)</f>
        <v>1950662</v>
      </c>
      <c r="D46" s="99">
        <f t="shared" si="13"/>
        <v>1980490</v>
      </c>
      <c r="E46" s="99">
        <f t="shared" si="13"/>
        <v>1980490</v>
      </c>
      <c r="F46" s="99">
        <f t="shared" si="13"/>
        <v>1980490</v>
      </c>
    </row>
    <row r="47" spans="1:6" x14ac:dyDescent="0.25">
      <c r="A47" s="9" t="s">
        <v>181</v>
      </c>
      <c r="B47" s="101">
        <v>0</v>
      </c>
      <c r="C47" s="96">
        <v>170100</v>
      </c>
      <c r="D47" s="96">
        <v>170300</v>
      </c>
      <c r="E47" s="96">
        <v>170300</v>
      </c>
      <c r="F47" s="96">
        <v>170300</v>
      </c>
    </row>
    <row r="48" spans="1:6" x14ac:dyDescent="0.25">
      <c r="A48" s="9" t="s">
        <v>179</v>
      </c>
      <c r="B48" s="101">
        <v>1556922.52</v>
      </c>
      <c r="C48" s="96">
        <v>1776966</v>
      </c>
      <c r="D48" s="96">
        <v>1806390</v>
      </c>
      <c r="E48" s="96">
        <v>1806390</v>
      </c>
      <c r="F48" s="96">
        <v>1806390</v>
      </c>
    </row>
    <row r="49" spans="1:6" x14ac:dyDescent="0.25">
      <c r="A49" s="9" t="s">
        <v>180</v>
      </c>
      <c r="B49" s="101">
        <v>2545.81</v>
      </c>
      <c r="C49" s="96">
        <v>3596</v>
      </c>
      <c r="D49" s="96">
        <v>3800</v>
      </c>
      <c r="E49" s="96">
        <v>3800</v>
      </c>
      <c r="F49" s="96">
        <v>3800</v>
      </c>
    </row>
    <row r="50" spans="1:6" x14ac:dyDescent="0.25">
      <c r="A50" s="18" t="s">
        <v>137</v>
      </c>
      <c r="B50" s="94">
        <f>B51</f>
        <v>1129.9100000000001</v>
      </c>
      <c r="C50" s="94">
        <f>C51</f>
        <v>1000</v>
      </c>
      <c r="D50" s="94">
        <f t="shared" ref="D50:F50" si="14">D51</f>
        <v>800</v>
      </c>
      <c r="E50" s="94">
        <f t="shared" si="14"/>
        <v>800</v>
      </c>
      <c r="F50" s="94">
        <f t="shared" si="14"/>
        <v>800</v>
      </c>
    </row>
    <row r="51" spans="1:6" x14ac:dyDescent="0.25">
      <c r="A51" s="9" t="s">
        <v>138</v>
      </c>
      <c r="B51" s="101">
        <v>1129.9100000000001</v>
      </c>
      <c r="C51" s="96">
        <v>1000</v>
      </c>
      <c r="D51" s="96">
        <v>800</v>
      </c>
      <c r="E51" s="96">
        <v>800</v>
      </c>
      <c r="F51" s="96">
        <v>800</v>
      </c>
    </row>
    <row r="52" spans="1:6" x14ac:dyDescent="0.25">
      <c r="A52" s="18" t="s">
        <v>139</v>
      </c>
      <c r="B52" s="94">
        <f>B53</f>
        <v>178.5</v>
      </c>
      <c r="C52" s="94">
        <f>C53</f>
        <v>250</v>
      </c>
      <c r="D52" s="94">
        <f t="shared" ref="D52:F52" si="15">D53</f>
        <v>0</v>
      </c>
      <c r="E52" s="94">
        <f t="shared" si="15"/>
        <v>0</v>
      </c>
      <c r="F52" s="94">
        <f t="shared" si="15"/>
        <v>0</v>
      </c>
    </row>
    <row r="53" spans="1:6" x14ac:dyDescent="0.25">
      <c r="A53" s="9" t="s">
        <v>140</v>
      </c>
      <c r="B53" s="101">
        <v>178.5</v>
      </c>
      <c r="C53" s="96">
        <v>250</v>
      </c>
      <c r="D53" s="96"/>
      <c r="E53" s="96"/>
      <c r="F53" s="96"/>
    </row>
    <row r="54" spans="1:6" x14ac:dyDescent="0.25">
      <c r="A54" s="18" t="s">
        <v>141</v>
      </c>
      <c r="B54" s="94">
        <f>SUM(B55:B60)</f>
        <v>5788.8600000000006</v>
      </c>
      <c r="C54" s="94">
        <f>SUM(C55:C60)</f>
        <v>5439</v>
      </c>
      <c r="D54" s="94">
        <f t="shared" ref="D54:F54" si="16">SUM(D55:D60)</f>
        <v>2000</v>
      </c>
      <c r="E54" s="94">
        <f t="shared" si="16"/>
        <v>0</v>
      </c>
      <c r="F54" s="94">
        <f t="shared" si="16"/>
        <v>0</v>
      </c>
    </row>
    <row r="55" spans="1:6" x14ac:dyDescent="0.25">
      <c r="A55" s="9" t="s">
        <v>209</v>
      </c>
      <c r="B55" s="101">
        <v>3118.23</v>
      </c>
      <c r="C55" s="96">
        <v>2705</v>
      </c>
      <c r="D55" s="96">
        <v>2000</v>
      </c>
      <c r="E55" s="96">
        <v>0</v>
      </c>
      <c r="F55" s="96">
        <v>0</v>
      </c>
    </row>
    <row r="56" spans="1:6" x14ac:dyDescent="0.25">
      <c r="A56" s="9" t="s">
        <v>210</v>
      </c>
      <c r="B56" s="101">
        <v>239.34</v>
      </c>
      <c r="C56" s="96">
        <v>0</v>
      </c>
      <c r="D56" s="96"/>
      <c r="E56" s="96"/>
      <c r="F56" s="96"/>
    </row>
    <row r="57" spans="1:6" x14ac:dyDescent="0.25">
      <c r="A57" s="9" t="s">
        <v>211</v>
      </c>
      <c r="B57" s="101">
        <v>1578.88</v>
      </c>
      <c r="C57" s="96">
        <v>2104</v>
      </c>
      <c r="D57" s="96"/>
      <c r="E57" s="96"/>
      <c r="F57" s="96"/>
    </row>
    <row r="58" spans="1:6" x14ac:dyDescent="0.25">
      <c r="A58" s="9" t="s">
        <v>212</v>
      </c>
      <c r="B58" s="101">
        <v>95.41</v>
      </c>
      <c r="C58" s="96">
        <v>0</v>
      </c>
      <c r="D58" s="96"/>
      <c r="E58" s="96"/>
      <c r="F58" s="96"/>
    </row>
    <row r="59" spans="1:6" x14ac:dyDescent="0.25">
      <c r="A59" s="9" t="s">
        <v>213</v>
      </c>
      <c r="B59" s="101">
        <v>757</v>
      </c>
      <c r="C59" s="96">
        <v>630</v>
      </c>
      <c r="D59" s="96"/>
      <c r="E59" s="96"/>
      <c r="F59" s="96"/>
    </row>
    <row r="60" spans="1:6" x14ac:dyDescent="0.25">
      <c r="A60" s="9" t="s">
        <v>214</v>
      </c>
      <c r="B60" s="101">
        <v>0</v>
      </c>
      <c r="C60" s="96">
        <v>0</v>
      </c>
      <c r="D60" s="96"/>
      <c r="E60" s="96"/>
      <c r="F60" s="96"/>
    </row>
  </sheetData>
  <mergeCells count="5">
    <mergeCell ref="A1:F1"/>
    <mergeCell ref="A3:F3"/>
    <mergeCell ref="A5:F5"/>
    <mergeCell ref="A7:F7"/>
    <mergeCell ref="A35:F35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"/>
  <sheetViews>
    <sheetView workbookViewId="0">
      <selection activeCell="F18" sqref="F18"/>
    </sheetView>
  </sheetViews>
  <sheetFormatPr defaultRowHeight="15" x14ac:dyDescent="0.25"/>
  <cols>
    <col min="1" max="2" width="37.7109375" customWidth="1"/>
    <col min="3" max="7" width="25.28515625" customWidth="1"/>
    <col min="8" max="8" width="14" customWidth="1"/>
  </cols>
  <sheetData>
    <row r="1" spans="1:7" ht="42" customHeight="1" x14ac:dyDescent="0.25">
      <c r="A1" s="141" t="s">
        <v>174</v>
      </c>
      <c r="B1" s="141"/>
      <c r="C1" s="141"/>
      <c r="D1" s="141"/>
      <c r="E1" s="141"/>
      <c r="F1" s="141"/>
      <c r="G1" s="141"/>
    </row>
    <row r="2" spans="1:7" ht="18" customHeight="1" x14ac:dyDescent="0.25">
      <c r="A2" s="3"/>
      <c r="B2" s="3"/>
      <c r="C2" s="3"/>
      <c r="D2" s="3"/>
      <c r="E2" s="3"/>
      <c r="F2" s="3"/>
      <c r="G2" s="3"/>
    </row>
    <row r="3" spans="1:7" ht="15.75" x14ac:dyDescent="0.25">
      <c r="A3" s="141" t="s">
        <v>19</v>
      </c>
      <c r="B3" s="141"/>
      <c r="C3" s="141"/>
      <c r="D3" s="141"/>
      <c r="E3" s="141"/>
      <c r="F3" s="154"/>
      <c r="G3" s="154"/>
    </row>
    <row r="4" spans="1:7" ht="18" x14ac:dyDescent="0.25">
      <c r="A4" s="3"/>
      <c r="B4" s="3"/>
      <c r="C4" s="3"/>
      <c r="D4" s="3"/>
      <c r="E4" s="3"/>
      <c r="F4" s="4"/>
      <c r="G4" s="4"/>
    </row>
    <row r="5" spans="1:7" ht="18" customHeight="1" x14ac:dyDescent="0.25">
      <c r="A5" s="141" t="s">
        <v>4</v>
      </c>
      <c r="B5" s="141"/>
      <c r="C5" s="142"/>
      <c r="D5" s="142"/>
      <c r="E5" s="142"/>
      <c r="F5" s="142"/>
      <c r="G5" s="142"/>
    </row>
    <row r="6" spans="1:7" ht="18" x14ac:dyDescent="0.25">
      <c r="A6" s="3"/>
      <c r="B6" s="3"/>
      <c r="C6" s="3"/>
      <c r="D6" s="3"/>
      <c r="E6" s="3"/>
      <c r="F6" s="4"/>
      <c r="G6" s="4"/>
    </row>
    <row r="7" spans="1:7" ht="15.75" x14ac:dyDescent="0.25">
      <c r="A7" s="141" t="s">
        <v>14</v>
      </c>
      <c r="B7" s="141"/>
      <c r="C7" s="159"/>
      <c r="D7" s="159"/>
      <c r="E7" s="159"/>
      <c r="F7" s="159"/>
      <c r="G7" s="159"/>
    </row>
    <row r="8" spans="1:7" ht="18" x14ac:dyDescent="0.25">
      <c r="A8" s="3"/>
      <c r="B8" s="3"/>
      <c r="C8" s="3"/>
      <c r="D8" s="3"/>
      <c r="E8" s="3"/>
      <c r="F8" s="4"/>
      <c r="G8" s="4"/>
    </row>
    <row r="10" spans="1:7" ht="25.5" x14ac:dyDescent="0.25">
      <c r="A10" s="15" t="s">
        <v>124</v>
      </c>
      <c r="B10" s="104" t="s">
        <v>164</v>
      </c>
      <c r="C10" s="105" t="s">
        <v>146</v>
      </c>
      <c r="D10" s="105" t="s">
        <v>165</v>
      </c>
      <c r="E10" s="105" t="s">
        <v>145</v>
      </c>
      <c r="F10" s="105" t="s">
        <v>166</v>
      </c>
    </row>
    <row r="11" spans="1:7" x14ac:dyDescent="0.25">
      <c r="A11" s="7" t="s">
        <v>15</v>
      </c>
      <c r="B11" s="106">
        <f>B12</f>
        <v>2014816.77</v>
      </c>
      <c r="C11" s="106">
        <f>C12</f>
        <v>2368834</v>
      </c>
      <c r="D11" s="106">
        <f t="shared" ref="D11:F11" si="0">D12</f>
        <v>2345076</v>
      </c>
      <c r="E11" s="106">
        <f t="shared" si="0"/>
        <v>2343076</v>
      </c>
      <c r="F11" s="106">
        <f t="shared" si="0"/>
        <v>2343076</v>
      </c>
    </row>
    <row r="12" spans="1:7" x14ac:dyDescent="0.25">
      <c r="A12" s="7" t="s">
        <v>125</v>
      </c>
      <c r="B12" s="107">
        <f>B13+B14</f>
        <v>2014816.77</v>
      </c>
      <c r="C12" s="107">
        <f>C13+C14</f>
        <v>2368834</v>
      </c>
      <c r="D12" s="107">
        <f>D13+D14</f>
        <v>2345076</v>
      </c>
      <c r="E12" s="107">
        <f>E13+E14</f>
        <v>2343076</v>
      </c>
      <c r="F12" s="107">
        <f>F13+F14</f>
        <v>2343076</v>
      </c>
    </row>
    <row r="13" spans="1:7" x14ac:dyDescent="0.25">
      <c r="A13" s="13" t="s">
        <v>126</v>
      </c>
      <c r="B13" s="109">
        <v>1880633.07</v>
      </c>
      <c r="C13" s="107">
        <v>2183084</v>
      </c>
      <c r="D13" s="107">
        <v>2127976</v>
      </c>
      <c r="E13" s="107">
        <v>2125976</v>
      </c>
      <c r="F13" s="107">
        <v>2125976</v>
      </c>
    </row>
    <row r="14" spans="1:7" x14ac:dyDescent="0.25">
      <c r="A14" s="12" t="s">
        <v>127</v>
      </c>
      <c r="B14" s="108">
        <v>134183.70000000001</v>
      </c>
      <c r="C14" s="107">
        <v>185750</v>
      </c>
      <c r="D14" s="107">
        <v>217100</v>
      </c>
      <c r="E14" s="107">
        <v>217100</v>
      </c>
      <c r="F14" s="107">
        <v>217100</v>
      </c>
    </row>
    <row r="22" spans="3:3" x14ac:dyDescent="0.25">
      <c r="C22" t="s">
        <v>133</v>
      </c>
    </row>
    <row r="23" spans="3:3" x14ac:dyDescent="0.25">
      <c r="C23" t="s">
        <v>134</v>
      </c>
    </row>
  </sheetData>
  <mergeCells count="4">
    <mergeCell ref="A1:G1"/>
    <mergeCell ref="A3:G3"/>
    <mergeCell ref="A5:G5"/>
    <mergeCell ref="A7:G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41" t="s">
        <v>174</v>
      </c>
      <c r="B1" s="141"/>
      <c r="C1" s="141"/>
      <c r="D1" s="141"/>
      <c r="E1" s="141"/>
      <c r="F1" s="141"/>
      <c r="G1" s="141"/>
      <c r="H1" s="141"/>
    </row>
    <row r="2" spans="1:8" ht="18" customHeight="1" x14ac:dyDescent="0.25">
      <c r="A2" s="3"/>
      <c r="B2" s="3"/>
      <c r="C2" s="3"/>
      <c r="D2" s="3"/>
      <c r="E2" s="3"/>
      <c r="F2" s="3"/>
      <c r="G2" s="3"/>
      <c r="H2" s="3"/>
    </row>
    <row r="3" spans="1:8" ht="15.75" customHeight="1" x14ac:dyDescent="0.25">
      <c r="A3" s="141" t="s">
        <v>19</v>
      </c>
      <c r="B3" s="141"/>
      <c r="C3" s="141"/>
      <c r="D3" s="141"/>
      <c r="E3" s="141"/>
      <c r="F3" s="141"/>
      <c r="G3" s="141"/>
      <c r="H3" s="141"/>
    </row>
    <row r="4" spans="1:8" ht="18" x14ac:dyDescent="0.25">
      <c r="A4" s="3"/>
      <c r="B4" s="3"/>
      <c r="C4" s="3"/>
      <c r="D4" s="3"/>
      <c r="E4" s="3"/>
      <c r="F4" s="3"/>
      <c r="G4" s="4"/>
      <c r="H4" s="4"/>
    </row>
    <row r="5" spans="1:8" ht="18" customHeight="1" x14ac:dyDescent="0.25">
      <c r="A5" s="141" t="s">
        <v>130</v>
      </c>
      <c r="B5" s="141"/>
      <c r="C5" s="141"/>
      <c r="D5" s="141"/>
      <c r="E5" s="141"/>
      <c r="F5" s="141"/>
      <c r="G5" s="141"/>
      <c r="H5" s="141"/>
    </row>
    <row r="6" spans="1:8" ht="18" x14ac:dyDescent="0.25">
      <c r="A6" s="3"/>
      <c r="B6" s="3"/>
      <c r="C6" s="3"/>
      <c r="D6" s="3"/>
      <c r="E6" s="3"/>
      <c r="F6" s="3"/>
      <c r="G6" s="4"/>
      <c r="H6" s="4"/>
    </row>
    <row r="7" spans="1:8" ht="25.5" x14ac:dyDescent="0.25">
      <c r="A7" s="15" t="s">
        <v>5</v>
      </c>
      <c r="B7" s="14" t="s">
        <v>6</v>
      </c>
      <c r="C7" s="14" t="s">
        <v>30</v>
      </c>
      <c r="D7" s="14" t="s">
        <v>147</v>
      </c>
      <c r="E7" s="15" t="s">
        <v>143</v>
      </c>
      <c r="F7" s="15" t="s">
        <v>146</v>
      </c>
      <c r="G7" s="15" t="s">
        <v>31</v>
      </c>
      <c r="H7" s="15" t="s">
        <v>145</v>
      </c>
    </row>
    <row r="8" spans="1:8" x14ac:dyDescent="0.25">
      <c r="A8" s="27"/>
      <c r="B8" s="28"/>
      <c r="C8" s="26" t="s">
        <v>51</v>
      </c>
      <c r="D8" s="28"/>
      <c r="E8" s="28"/>
      <c r="F8" s="28"/>
      <c r="G8" s="28"/>
      <c r="H8" s="28"/>
    </row>
    <row r="9" spans="1:8" ht="25.5" x14ac:dyDescent="0.25">
      <c r="A9" s="7">
        <v>8</v>
      </c>
      <c r="B9" s="7"/>
      <c r="C9" s="7" t="s">
        <v>16</v>
      </c>
      <c r="D9" s="6"/>
      <c r="E9" s="6"/>
      <c r="F9" s="6"/>
      <c r="G9" s="6"/>
      <c r="H9" s="6"/>
    </row>
    <row r="10" spans="1:8" x14ac:dyDescent="0.25">
      <c r="A10" s="7"/>
      <c r="B10" s="11">
        <v>84</v>
      </c>
      <c r="C10" s="11" t="s">
        <v>22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1:8" x14ac:dyDescent="0.25">
      <c r="A11" s="7"/>
      <c r="B11" s="11"/>
      <c r="C11" s="30"/>
      <c r="D11" s="6"/>
      <c r="E11" s="6"/>
      <c r="F11" s="6"/>
      <c r="G11" s="6"/>
      <c r="H11" s="6"/>
    </row>
    <row r="12" spans="1:8" x14ac:dyDescent="0.25">
      <c r="A12" s="7"/>
      <c r="B12" s="11"/>
      <c r="C12" s="26" t="s">
        <v>52</v>
      </c>
      <c r="D12" s="6"/>
      <c r="E12" s="6"/>
      <c r="F12" s="6"/>
      <c r="G12" s="6"/>
      <c r="H12" s="6"/>
    </row>
    <row r="13" spans="1:8" ht="25.5" x14ac:dyDescent="0.25">
      <c r="A13" s="10">
        <v>5</v>
      </c>
      <c r="B13" s="10"/>
      <c r="C13" s="18" t="s">
        <v>17</v>
      </c>
      <c r="D13" s="6"/>
      <c r="E13" s="6"/>
      <c r="F13" s="6"/>
      <c r="G13" s="6"/>
      <c r="H13" s="6"/>
    </row>
    <row r="14" spans="1:8" ht="25.5" x14ac:dyDescent="0.25">
      <c r="A14" s="11"/>
      <c r="B14" s="11">
        <v>54</v>
      </c>
      <c r="C14" s="19" t="s">
        <v>23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72"/>
  <sheetViews>
    <sheetView topLeftCell="A149" workbookViewId="0">
      <selection activeCell="L160" sqref="L160"/>
    </sheetView>
  </sheetViews>
  <sheetFormatPr defaultRowHeight="15" x14ac:dyDescent="0.25"/>
  <cols>
    <col min="1" max="1" width="16" customWidth="1"/>
    <col min="2" max="2" width="28.28515625" customWidth="1"/>
    <col min="3" max="3" width="18.42578125" style="135" customWidth="1"/>
    <col min="4" max="4" width="18.85546875" style="136" customWidth="1"/>
    <col min="5" max="5" width="15.140625" style="136" customWidth="1"/>
    <col min="6" max="6" width="18.42578125" style="136" customWidth="1"/>
    <col min="7" max="7" width="18" style="136" customWidth="1"/>
  </cols>
  <sheetData>
    <row r="1" spans="1:7" ht="42" customHeight="1" x14ac:dyDescent="0.25">
      <c r="A1" s="141" t="s">
        <v>174</v>
      </c>
      <c r="B1" s="141"/>
      <c r="C1" s="141"/>
      <c r="D1" s="141"/>
      <c r="E1" s="141"/>
      <c r="F1" s="141"/>
      <c r="G1" s="141"/>
    </row>
    <row r="2" spans="1:7" ht="18" x14ac:dyDescent="0.25">
      <c r="A2" s="3"/>
      <c r="B2" s="3"/>
      <c r="C2" s="110"/>
      <c r="D2" s="111"/>
      <c r="E2" s="111"/>
      <c r="F2" s="111"/>
      <c r="G2" s="111"/>
    </row>
    <row r="3" spans="1:7" ht="18" customHeight="1" x14ac:dyDescent="0.25">
      <c r="A3" s="141" t="s">
        <v>18</v>
      </c>
      <c r="B3" s="142"/>
      <c r="C3" s="142"/>
      <c r="D3" s="142"/>
      <c r="E3" s="142"/>
      <c r="F3" s="142"/>
      <c r="G3" s="142"/>
    </row>
    <row r="4" spans="1:7" ht="15.75" thickBot="1" x14ac:dyDescent="0.3">
      <c r="A4" s="42" t="s">
        <v>20</v>
      </c>
      <c r="B4" s="42" t="s">
        <v>30</v>
      </c>
      <c r="C4" s="112" t="s">
        <v>164</v>
      </c>
      <c r="D4" s="113" t="s">
        <v>148</v>
      </c>
      <c r="E4" s="113" t="s">
        <v>175</v>
      </c>
      <c r="F4" s="113" t="s">
        <v>149</v>
      </c>
      <c r="G4" s="114" t="s">
        <v>176</v>
      </c>
    </row>
    <row r="5" spans="1:7" ht="15.75" thickTop="1" x14ac:dyDescent="0.25">
      <c r="A5" s="43" t="s">
        <v>159</v>
      </c>
      <c r="B5" s="44" t="s">
        <v>62</v>
      </c>
      <c r="C5" s="115">
        <f>SUM(C6+C18+C125+C166)</f>
        <v>2014816.77</v>
      </c>
      <c r="D5" s="115">
        <f>SUM(D6+D18+D125+D166)</f>
        <v>2368794</v>
      </c>
      <c r="E5" s="115">
        <f>SUM(E6+E18+E125+E166)</f>
        <v>2345076</v>
      </c>
      <c r="F5" s="115">
        <f>SUM(F6+F18+F125+F166)</f>
        <v>2343076</v>
      </c>
      <c r="G5" s="115">
        <f>SUM(G6+G18+G125+G166)</f>
        <v>2343076</v>
      </c>
    </row>
    <row r="6" spans="1:7" ht="25.5" customHeight="1" x14ac:dyDescent="0.25">
      <c r="A6" s="45" t="s">
        <v>186</v>
      </c>
      <c r="B6" s="46" t="s">
        <v>63</v>
      </c>
      <c r="C6" s="117">
        <f>SUM(C7+C11+C15)</f>
        <v>84574.7</v>
      </c>
      <c r="D6" s="117">
        <f>SUM(D7+D11+D15)</f>
        <v>95136</v>
      </c>
      <c r="E6" s="117">
        <f t="shared" ref="E6:G6" si="0">SUM(E7+E11+E15)</f>
        <v>94550</v>
      </c>
      <c r="F6" s="117">
        <f t="shared" si="0"/>
        <v>94550</v>
      </c>
      <c r="G6" s="117">
        <f t="shared" si="0"/>
        <v>94550</v>
      </c>
    </row>
    <row r="7" spans="1:7" ht="21.75" customHeight="1" x14ac:dyDescent="0.25">
      <c r="A7" s="47" t="s">
        <v>187</v>
      </c>
      <c r="B7" s="48" t="s">
        <v>64</v>
      </c>
      <c r="C7" s="119">
        <f>SUM(C9+C10)</f>
        <v>80381</v>
      </c>
      <c r="D7" s="119">
        <f>SUM(D9+D10)</f>
        <v>84571</v>
      </c>
      <c r="E7" s="119">
        <f t="shared" ref="E7:G7" si="1">SUM(E9+E10)</f>
        <v>88850</v>
      </c>
      <c r="F7" s="119">
        <f t="shared" si="1"/>
        <v>88850</v>
      </c>
      <c r="G7" s="119">
        <f t="shared" si="1"/>
        <v>88850</v>
      </c>
    </row>
    <row r="8" spans="1:7" ht="21" customHeight="1" x14ac:dyDescent="0.25">
      <c r="A8" s="49" t="s">
        <v>158</v>
      </c>
      <c r="B8" s="50" t="s">
        <v>65</v>
      </c>
      <c r="C8" s="120">
        <f>SUM(C9+C10)</f>
        <v>80381</v>
      </c>
      <c r="D8" s="121">
        <f>SUM(D9+D10)</f>
        <v>84571</v>
      </c>
      <c r="E8" s="121">
        <f>SUM(E9+E10)</f>
        <v>88850</v>
      </c>
      <c r="F8" s="121">
        <f>SUM(F9+F10)</f>
        <v>88850</v>
      </c>
      <c r="G8" s="121">
        <f>SUM(G9+G10)</f>
        <v>88850</v>
      </c>
    </row>
    <row r="9" spans="1:7" x14ac:dyDescent="0.25">
      <c r="A9" s="51">
        <v>32</v>
      </c>
      <c r="B9" s="52" t="s">
        <v>21</v>
      </c>
      <c r="C9" s="122">
        <v>79772.600000000006</v>
      </c>
      <c r="D9" s="123">
        <v>84181</v>
      </c>
      <c r="E9" s="123">
        <v>88850</v>
      </c>
      <c r="F9" s="123">
        <v>88850</v>
      </c>
      <c r="G9" s="123">
        <v>88850</v>
      </c>
    </row>
    <row r="10" spans="1:7" x14ac:dyDescent="0.25">
      <c r="A10" s="51">
        <v>34</v>
      </c>
      <c r="B10" s="53" t="s">
        <v>66</v>
      </c>
      <c r="C10" s="122">
        <v>608.4</v>
      </c>
      <c r="D10" s="123">
        <v>390</v>
      </c>
      <c r="E10" s="123">
        <v>0</v>
      </c>
      <c r="F10" s="123">
        <v>0</v>
      </c>
      <c r="G10" s="123">
        <v>0</v>
      </c>
    </row>
    <row r="11" spans="1:7" ht="21.75" customHeight="1" x14ac:dyDescent="0.25">
      <c r="A11" s="47" t="s">
        <v>188</v>
      </c>
      <c r="B11" s="48" t="s">
        <v>173</v>
      </c>
      <c r="C11" s="118">
        <f>SUM(C12)</f>
        <v>0</v>
      </c>
      <c r="D11" s="118">
        <f t="shared" ref="D11:G11" si="2">SUM(D12)</f>
        <v>2750</v>
      </c>
      <c r="E11" s="118">
        <f t="shared" si="2"/>
        <v>0</v>
      </c>
      <c r="F11" s="118">
        <f t="shared" si="2"/>
        <v>0</v>
      </c>
      <c r="G11" s="118">
        <f t="shared" si="2"/>
        <v>0</v>
      </c>
    </row>
    <row r="12" spans="1:7" ht="21" customHeight="1" x14ac:dyDescent="0.25">
      <c r="A12" s="49" t="s">
        <v>158</v>
      </c>
      <c r="B12" s="50" t="s">
        <v>65</v>
      </c>
      <c r="C12" s="120">
        <f>SUM(C13+C14)</f>
        <v>0</v>
      </c>
      <c r="D12" s="121">
        <f>SUM(D13:D14)</f>
        <v>2750</v>
      </c>
      <c r="E12" s="121">
        <f>SUM(E13+E14)</f>
        <v>0</v>
      </c>
      <c r="F12" s="121">
        <f>SUM(F13+F14)</f>
        <v>0</v>
      </c>
      <c r="G12" s="121">
        <f>SUM(G13+G14)</f>
        <v>0</v>
      </c>
    </row>
    <row r="13" spans="1:7" x14ac:dyDescent="0.25">
      <c r="A13" s="51">
        <v>32</v>
      </c>
      <c r="B13" s="52" t="s">
        <v>21</v>
      </c>
      <c r="C13" s="122">
        <v>0</v>
      </c>
      <c r="D13" s="123">
        <v>2750</v>
      </c>
      <c r="E13" s="123">
        <v>0</v>
      </c>
      <c r="F13" s="124">
        <v>0</v>
      </c>
      <c r="G13" s="125">
        <v>0</v>
      </c>
    </row>
    <row r="14" spans="1:7" x14ac:dyDescent="0.25">
      <c r="A14" s="51">
        <v>34</v>
      </c>
      <c r="B14" s="53" t="s">
        <v>66</v>
      </c>
      <c r="C14" s="122">
        <v>0</v>
      </c>
      <c r="D14" s="123">
        <v>0</v>
      </c>
      <c r="E14" s="123">
        <v>0</v>
      </c>
      <c r="F14" s="124">
        <v>0</v>
      </c>
      <c r="G14" s="123">
        <v>0</v>
      </c>
    </row>
    <row r="15" spans="1:7" ht="33.75" x14ac:dyDescent="0.25">
      <c r="A15" s="47" t="s">
        <v>189</v>
      </c>
      <c r="B15" s="48" t="s">
        <v>67</v>
      </c>
      <c r="C15" s="118">
        <f t="shared" ref="C15:G16" si="3">SUM(C16)</f>
        <v>4193.7</v>
      </c>
      <c r="D15" s="119">
        <f t="shared" si="3"/>
        <v>7815</v>
      </c>
      <c r="E15" s="119">
        <f t="shared" si="3"/>
        <v>5700</v>
      </c>
      <c r="F15" s="119">
        <f t="shared" si="3"/>
        <v>5700</v>
      </c>
      <c r="G15" s="119">
        <f t="shared" si="3"/>
        <v>5700</v>
      </c>
    </row>
    <row r="16" spans="1:7" ht="21" customHeight="1" x14ac:dyDescent="0.25">
      <c r="A16" s="49" t="s">
        <v>158</v>
      </c>
      <c r="B16" s="50" t="s">
        <v>65</v>
      </c>
      <c r="C16" s="120">
        <f t="shared" si="3"/>
        <v>4193.7</v>
      </c>
      <c r="D16" s="121">
        <f t="shared" si="3"/>
        <v>7815</v>
      </c>
      <c r="E16" s="121">
        <f t="shared" si="3"/>
        <v>5700</v>
      </c>
      <c r="F16" s="121">
        <f t="shared" si="3"/>
        <v>5700</v>
      </c>
      <c r="G16" s="121">
        <f t="shared" si="3"/>
        <v>5700</v>
      </c>
    </row>
    <row r="17" spans="1:7" ht="14.25" customHeight="1" x14ac:dyDescent="0.25">
      <c r="A17" s="51">
        <v>42</v>
      </c>
      <c r="B17" s="53" t="s">
        <v>29</v>
      </c>
      <c r="C17" s="122">
        <v>4193.7</v>
      </c>
      <c r="D17" s="123">
        <v>7815</v>
      </c>
      <c r="E17" s="123">
        <v>5700</v>
      </c>
      <c r="F17" s="123">
        <v>5700</v>
      </c>
      <c r="G17" s="123">
        <v>5700</v>
      </c>
    </row>
    <row r="18" spans="1:7" ht="26.25" customHeight="1" x14ac:dyDescent="0.25">
      <c r="A18" s="45" t="s">
        <v>190</v>
      </c>
      <c r="B18" s="46" t="s">
        <v>68</v>
      </c>
      <c r="C18" s="116">
        <f>SUM(C19+C33+C66+C69+C73+C77+C84+C87+C90+C93+C96+C99+C103+C108+C117+C122)</f>
        <v>481503.01999999996</v>
      </c>
      <c r="D18" s="116">
        <f>SUM(D19+D33+D66+D69+D73+D77+D84+D87+D90+D93+D96+D99+D103+D108+D117+D122)</f>
        <v>606132</v>
      </c>
      <c r="E18" s="116">
        <f>SUM(E19+E33+E66+E69+E73+E77+E84+E87+E90+E93+E96+E99+E103+E108+E117+E122)</f>
        <v>570326</v>
      </c>
      <c r="F18" s="116">
        <f>SUM(F19+F33+F66+F69+F73+F77+F84+F87+F90+F93+F96+F99+F103+F108+F117+F122)</f>
        <v>568326</v>
      </c>
      <c r="G18" s="116">
        <f>SUM(G19+G33+G66+G69+G73+G77+G84+G87+G90+G93+G96+G99+G103+G108+G117+G122)</f>
        <v>568326</v>
      </c>
    </row>
    <row r="19" spans="1:7" ht="22.5" x14ac:dyDescent="0.25">
      <c r="A19" s="47" t="s">
        <v>191</v>
      </c>
      <c r="B19" s="48" t="s">
        <v>69</v>
      </c>
      <c r="C19" s="118">
        <f>SUM(C20+C24+C30)</f>
        <v>160243.59999999998</v>
      </c>
      <c r="D19" s="119">
        <f>SUM(D20+D24+D30)</f>
        <v>217240</v>
      </c>
      <c r="E19" s="119">
        <f>SUM(E20+E24+E30)</f>
        <v>245500</v>
      </c>
      <c r="F19" s="119">
        <f>SUM(F20+F24+F30)</f>
        <v>245500</v>
      </c>
      <c r="G19" s="119">
        <f>SUM(G20+G24+G30)</f>
        <v>245500</v>
      </c>
    </row>
    <row r="20" spans="1:7" x14ac:dyDescent="0.25">
      <c r="A20" s="49" t="s">
        <v>70</v>
      </c>
      <c r="B20" s="50" t="s">
        <v>71</v>
      </c>
      <c r="C20" s="120">
        <f>SUM(C21:C23)</f>
        <v>77879.89</v>
      </c>
      <c r="D20" s="121">
        <f>SUM(D21:D23)</f>
        <v>129240</v>
      </c>
      <c r="E20" s="121">
        <f>SUM(E21:E23)</f>
        <v>135500</v>
      </c>
      <c r="F20" s="121">
        <f>SUM(F21:F23)</f>
        <v>135500</v>
      </c>
      <c r="G20" s="121">
        <f>SUM(G21:G23)</f>
        <v>135500</v>
      </c>
    </row>
    <row r="21" spans="1:7" ht="15" customHeight="1" x14ac:dyDescent="0.25">
      <c r="A21" s="51">
        <v>31</v>
      </c>
      <c r="B21" s="53" t="s">
        <v>11</v>
      </c>
      <c r="C21" s="122">
        <v>73452.11</v>
      </c>
      <c r="D21" s="123">
        <v>124000</v>
      </c>
      <c r="E21" s="123">
        <v>130000</v>
      </c>
      <c r="F21" s="123">
        <v>130000</v>
      </c>
      <c r="G21" s="123">
        <v>130000</v>
      </c>
    </row>
    <row r="22" spans="1:7" x14ac:dyDescent="0.25">
      <c r="A22" s="51">
        <v>32</v>
      </c>
      <c r="B22" s="53" t="s">
        <v>21</v>
      </c>
      <c r="C22" s="122">
        <v>1802.78</v>
      </c>
      <c r="D22" s="123">
        <v>2740</v>
      </c>
      <c r="E22" s="123">
        <v>2800</v>
      </c>
      <c r="F22" s="123">
        <v>2800</v>
      </c>
      <c r="G22" s="123">
        <v>2800</v>
      </c>
    </row>
    <row r="23" spans="1:7" ht="22.5" x14ac:dyDescent="0.25">
      <c r="A23" s="51">
        <v>42</v>
      </c>
      <c r="B23" s="53" t="s">
        <v>29</v>
      </c>
      <c r="C23" s="122">
        <v>2625</v>
      </c>
      <c r="D23" s="123">
        <v>2500</v>
      </c>
      <c r="E23" s="123">
        <v>2700</v>
      </c>
      <c r="F23" s="123">
        <v>2700</v>
      </c>
      <c r="G23" s="123">
        <v>2700</v>
      </c>
    </row>
    <row r="24" spans="1:7" x14ac:dyDescent="0.25">
      <c r="A24" s="49" t="s">
        <v>72</v>
      </c>
      <c r="B24" s="50" t="s">
        <v>73</v>
      </c>
      <c r="C24" s="120">
        <f>SUM(C25:C29)</f>
        <v>82363.709999999992</v>
      </c>
      <c r="D24" s="121">
        <f>SUM(D25:D29)</f>
        <v>88000</v>
      </c>
      <c r="E24" s="121">
        <f>SUM(E25:E29)</f>
        <v>110000</v>
      </c>
      <c r="F24" s="121">
        <f>SUM(F25:F29)</f>
        <v>110000</v>
      </c>
      <c r="G24" s="121">
        <f>SUM(G25:G29)</f>
        <v>110000</v>
      </c>
    </row>
    <row r="25" spans="1:7" x14ac:dyDescent="0.25">
      <c r="A25" s="51">
        <v>31</v>
      </c>
      <c r="B25" s="53" t="s">
        <v>11</v>
      </c>
      <c r="C25" s="122">
        <v>50199.96</v>
      </c>
      <c r="D25" s="123">
        <v>49900</v>
      </c>
      <c r="E25" s="123">
        <v>65000</v>
      </c>
      <c r="F25" s="123">
        <v>65000</v>
      </c>
      <c r="G25" s="123">
        <v>65000</v>
      </c>
    </row>
    <row r="26" spans="1:7" x14ac:dyDescent="0.25">
      <c r="A26" s="51">
        <v>32</v>
      </c>
      <c r="B26" s="53" t="s">
        <v>21</v>
      </c>
      <c r="C26" s="122">
        <v>32163.75</v>
      </c>
      <c r="D26" s="123">
        <v>38100</v>
      </c>
      <c r="E26" s="123">
        <v>45000</v>
      </c>
      <c r="F26" s="123">
        <v>45000</v>
      </c>
      <c r="G26" s="123">
        <v>45000</v>
      </c>
    </row>
    <row r="27" spans="1:7" x14ac:dyDescent="0.25">
      <c r="A27" s="51">
        <v>34</v>
      </c>
      <c r="B27" s="53" t="s">
        <v>66</v>
      </c>
      <c r="C27" s="122">
        <v>0</v>
      </c>
      <c r="D27" s="123"/>
      <c r="E27" s="123"/>
      <c r="F27" s="123"/>
      <c r="G27" s="123"/>
    </row>
    <row r="28" spans="1:7" ht="22.5" x14ac:dyDescent="0.25">
      <c r="A28" s="51">
        <v>42</v>
      </c>
      <c r="B28" s="53" t="s">
        <v>29</v>
      </c>
      <c r="C28" s="122">
        <v>0</v>
      </c>
      <c r="D28" s="123">
        <v>0</v>
      </c>
      <c r="E28" s="123">
        <v>0</v>
      </c>
      <c r="F28" s="123">
        <v>0</v>
      </c>
      <c r="G28" s="123">
        <v>0</v>
      </c>
    </row>
    <row r="29" spans="1:7" x14ac:dyDescent="0.25">
      <c r="A29" s="51">
        <v>94</v>
      </c>
      <c r="B29" s="52" t="s">
        <v>131</v>
      </c>
      <c r="C29" s="122"/>
      <c r="D29" s="123">
        <v>0</v>
      </c>
      <c r="E29" s="123"/>
      <c r="F29" s="126"/>
      <c r="G29" s="123"/>
    </row>
    <row r="30" spans="1:7" x14ac:dyDescent="0.25">
      <c r="A30" s="49" t="s">
        <v>75</v>
      </c>
      <c r="B30" s="50" t="s">
        <v>76</v>
      </c>
      <c r="C30" s="120">
        <f>SUM(C31:C32)</f>
        <v>0</v>
      </c>
      <c r="D30" s="121">
        <f>SUM(D31:D32)</f>
        <v>0</v>
      </c>
      <c r="E30" s="121">
        <f>SUM(E31:E32)</f>
        <v>0</v>
      </c>
      <c r="F30" s="121">
        <f>SUM(F31:F32)</f>
        <v>0</v>
      </c>
      <c r="G30" s="121">
        <f>SUM(G31:G32)</f>
        <v>0</v>
      </c>
    </row>
    <row r="31" spans="1:7" x14ac:dyDescent="0.25">
      <c r="A31" s="51">
        <v>31</v>
      </c>
      <c r="B31" s="53" t="s">
        <v>11</v>
      </c>
      <c r="C31" s="122"/>
      <c r="D31" s="123"/>
      <c r="E31" s="123"/>
      <c r="F31" s="126"/>
      <c r="G31" s="123"/>
    </row>
    <row r="32" spans="1:7" x14ac:dyDescent="0.25">
      <c r="A32" s="51">
        <v>92</v>
      </c>
      <c r="B32" s="52" t="s">
        <v>74</v>
      </c>
      <c r="C32" s="122"/>
      <c r="D32" s="123"/>
      <c r="E32" s="123"/>
      <c r="F32" s="126"/>
      <c r="G32" s="123"/>
    </row>
    <row r="33" spans="1:7" ht="32.25" customHeight="1" x14ac:dyDescent="0.25">
      <c r="A33" s="47" t="s">
        <v>192</v>
      </c>
      <c r="B33" s="48" t="s">
        <v>77</v>
      </c>
      <c r="C33" s="118">
        <f>SUM(C34+C37+C41+C46+C52+C56+C61)</f>
        <v>14111.47</v>
      </c>
      <c r="D33" s="119">
        <f>SUM(D34+D37+D41+D46+D52+D56+D61)</f>
        <v>19067</v>
      </c>
      <c r="E33" s="119">
        <f>SUM(E34+E37+E41+E46+E52+E56+E61)</f>
        <v>17981</v>
      </c>
      <c r="F33" s="119">
        <f>SUM(F34+F37+F41+F46+F52+F56+F61)</f>
        <v>15981</v>
      </c>
      <c r="G33" s="119">
        <f>SUM(G34+G37+G41+G46+G52+G56+G61)</f>
        <v>15981</v>
      </c>
    </row>
    <row r="34" spans="1:7" ht="19.5" x14ac:dyDescent="0.25">
      <c r="A34" s="49" t="s">
        <v>70</v>
      </c>
      <c r="B34" s="54" t="s">
        <v>78</v>
      </c>
      <c r="C34" s="120">
        <f>SUM(C35:C36)</f>
        <v>1062</v>
      </c>
      <c r="D34" s="121">
        <f>SUM(D35:D36)</f>
        <v>531</v>
      </c>
      <c r="E34" s="121">
        <f>SUM(E35:E36)</f>
        <v>531</v>
      </c>
      <c r="F34" s="121">
        <f>SUM(F35:F36)</f>
        <v>531</v>
      </c>
      <c r="G34" s="121">
        <f>SUM(G35:G36)</f>
        <v>531</v>
      </c>
    </row>
    <row r="35" spans="1:7" x14ac:dyDescent="0.25">
      <c r="A35" s="51">
        <v>32</v>
      </c>
      <c r="B35" s="53" t="s">
        <v>21</v>
      </c>
      <c r="C35" s="122">
        <v>1062</v>
      </c>
      <c r="D35" s="127">
        <v>531</v>
      </c>
      <c r="E35" s="127">
        <v>531</v>
      </c>
      <c r="F35" s="128">
        <v>531</v>
      </c>
      <c r="G35" s="127">
        <v>531</v>
      </c>
    </row>
    <row r="36" spans="1:7" ht="22.5" x14ac:dyDescent="0.25">
      <c r="A36" s="51">
        <v>42</v>
      </c>
      <c r="B36" s="53" t="s">
        <v>29</v>
      </c>
      <c r="C36" s="122"/>
      <c r="D36" s="127"/>
      <c r="E36" s="127"/>
      <c r="F36" s="128"/>
      <c r="G36" s="127"/>
    </row>
    <row r="37" spans="1:7" ht="13.5" customHeight="1" x14ac:dyDescent="0.25">
      <c r="A37" s="49" t="s">
        <v>79</v>
      </c>
      <c r="B37" s="50" t="s">
        <v>80</v>
      </c>
      <c r="C37" s="120">
        <f>SUM(C38:C40)</f>
        <v>4251.6000000000004</v>
      </c>
      <c r="D37" s="121">
        <f>SUM(D38:D40)</f>
        <v>7610</v>
      </c>
      <c r="E37" s="121">
        <f>SUM(E38:E40)</f>
        <v>7000</v>
      </c>
      <c r="F37" s="121">
        <f>SUM(F38:F40)</f>
        <v>5000</v>
      </c>
      <c r="G37" s="121">
        <f>SUM(G38:G40)</f>
        <v>5000</v>
      </c>
    </row>
    <row r="38" spans="1:7" x14ac:dyDescent="0.25">
      <c r="A38" s="51">
        <v>32</v>
      </c>
      <c r="B38" s="53" t="s">
        <v>21</v>
      </c>
      <c r="C38" s="122">
        <v>4251.6000000000004</v>
      </c>
      <c r="D38" s="123">
        <v>7610</v>
      </c>
      <c r="E38" s="123">
        <v>5000</v>
      </c>
      <c r="F38" s="123">
        <v>5000</v>
      </c>
      <c r="G38" s="123">
        <v>5000</v>
      </c>
    </row>
    <row r="39" spans="1:7" ht="22.5" x14ac:dyDescent="0.25">
      <c r="A39" s="51">
        <v>42</v>
      </c>
      <c r="B39" s="53" t="s">
        <v>29</v>
      </c>
      <c r="C39" s="122"/>
      <c r="D39" s="123">
        <v>0</v>
      </c>
      <c r="E39" s="123"/>
      <c r="F39" s="123"/>
      <c r="G39" s="123"/>
    </row>
    <row r="40" spans="1:7" x14ac:dyDescent="0.25">
      <c r="A40" s="51">
        <v>93</v>
      </c>
      <c r="B40" s="52" t="s">
        <v>74</v>
      </c>
      <c r="C40" s="122"/>
      <c r="D40" s="123">
        <v>0</v>
      </c>
      <c r="E40" s="123">
        <v>2000</v>
      </c>
      <c r="F40" s="126">
        <v>0</v>
      </c>
      <c r="G40" s="123">
        <v>0</v>
      </c>
    </row>
    <row r="41" spans="1:7" ht="15" customHeight="1" x14ac:dyDescent="0.25">
      <c r="A41" s="49" t="s">
        <v>72</v>
      </c>
      <c r="B41" s="50" t="s">
        <v>81</v>
      </c>
      <c r="C41" s="120">
        <f>SUM(C42:C45)</f>
        <v>2634.41</v>
      </c>
      <c r="D41" s="121">
        <f>SUM(D42:D45)</f>
        <v>1750</v>
      </c>
      <c r="E41" s="121">
        <f>SUM(E42:E45)</f>
        <v>1900</v>
      </c>
      <c r="F41" s="121">
        <f>SUM(F42:F45)</f>
        <v>1900</v>
      </c>
      <c r="G41" s="121">
        <f>SUM(G42:G45)</f>
        <v>1900</v>
      </c>
    </row>
    <row r="42" spans="1:7" x14ac:dyDescent="0.25">
      <c r="A42" s="51">
        <v>31</v>
      </c>
      <c r="B42" s="53" t="s">
        <v>11</v>
      </c>
      <c r="C42" s="122"/>
      <c r="D42" s="123"/>
      <c r="E42" s="123"/>
      <c r="F42" s="126"/>
      <c r="G42" s="123"/>
    </row>
    <row r="43" spans="1:7" x14ac:dyDescent="0.25">
      <c r="A43" s="51">
        <v>32</v>
      </c>
      <c r="B43" s="53" t="s">
        <v>21</v>
      </c>
      <c r="C43" s="122">
        <v>2634.41</v>
      </c>
      <c r="D43" s="123">
        <v>1750</v>
      </c>
      <c r="E43" s="123">
        <v>1900</v>
      </c>
      <c r="F43" s="123">
        <v>1900</v>
      </c>
      <c r="G43" s="123">
        <v>1900</v>
      </c>
    </row>
    <row r="44" spans="1:7" ht="22.5" x14ac:dyDescent="0.25">
      <c r="A44" s="51">
        <v>42</v>
      </c>
      <c r="B44" s="53" t="s">
        <v>29</v>
      </c>
      <c r="C44" s="122"/>
      <c r="D44" s="123"/>
      <c r="E44" s="123"/>
      <c r="F44" s="126"/>
      <c r="G44" s="123"/>
    </row>
    <row r="45" spans="1:7" x14ac:dyDescent="0.25">
      <c r="A45" s="51">
        <v>94</v>
      </c>
      <c r="B45" s="52" t="s">
        <v>131</v>
      </c>
      <c r="C45" s="122"/>
      <c r="D45" s="123"/>
      <c r="E45" s="123"/>
      <c r="F45" s="126"/>
      <c r="G45" s="123"/>
    </row>
    <row r="46" spans="1:7" ht="15" customHeight="1" x14ac:dyDescent="0.25">
      <c r="A46" s="49" t="s">
        <v>182</v>
      </c>
      <c r="B46" s="50" t="s">
        <v>82</v>
      </c>
      <c r="C46" s="120">
        <f>SUM(C47:C51)</f>
        <v>2487.7400000000002</v>
      </c>
      <c r="D46" s="121">
        <f>SUM(D47:D51)</f>
        <v>3950</v>
      </c>
      <c r="E46" s="121">
        <f>SUM(E47:E51)</f>
        <v>3950</v>
      </c>
      <c r="F46" s="121">
        <f>SUM(F47:F51)</f>
        <v>3950</v>
      </c>
      <c r="G46" s="121">
        <f>SUM(G47:G51)</f>
        <v>3950</v>
      </c>
    </row>
    <row r="47" spans="1:7" x14ac:dyDescent="0.25">
      <c r="A47" s="51">
        <v>31</v>
      </c>
      <c r="B47" s="53" t="s">
        <v>11</v>
      </c>
      <c r="C47" s="122"/>
      <c r="D47" s="123"/>
      <c r="E47" s="123"/>
      <c r="F47" s="126"/>
      <c r="G47" s="123"/>
    </row>
    <row r="48" spans="1:7" x14ac:dyDescent="0.25">
      <c r="A48" s="51">
        <v>32</v>
      </c>
      <c r="B48" s="53" t="s">
        <v>21</v>
      </c>
      <c r="C48" s="122">
        <v>1578.88</v>
      </c>
      <c r="D48" s="123">
        <v>3100</v>
      </c>
      <c r="E48" s="123">
        <v>3100</v>
      </c>
      <c r="F48" s="123">
        <v>3100</v>
      </c>
      <c r="G48" s="123">
        <v>3100</v>
      </c>
    </row>
    <row r="49" spans="1:7" x14ac:dyDescent="0.25">
      <c r="A49" s="51">
        <v>38</v>
      </c>
      <c r="B49" s="53" t="s">
        <v>128</v>
      </c>
      <c r="C49" s="122">
        <v>908.86</v>
      </c>
      <c r="D49" s="123">
        <v>850</v>
      </c>
      <c r="E49" s="123">
        <v>850</v>
      </c>
      <c r="F49" s="123">
        <v>850</v>
      </c>
      <c r="G49" s="123">
        <v>850</v>
      </c>
    </row>
    <row r="50" spans="1:7" ht="22.5" x14ac:dyDescent="0.25">
      <c r="A50" s="51">
        <v>42</v>
      </c>
      <c r="B50" s="53" t="s">
        <v>29</v>
      </c>
      <c r="C50" s="122"/>
      <c r="D50" s="123"/>
      <c r="E50" s="123"/>
      <c r="F50" s="126"/>
      <c r="G50" s="123"/>
    </row>
    <row r="51" spans="1:7" x14ac:dyDescent="0.25">
      <c r="A51" s="51">
        <v>95</v>
      </c>
      <c r="B51" s="52" t="s">
        <v>132</v>
      </c>
      <c r="C51" s="122"/>
      <c r="D51" s="123"/>
      <c r="E51" s="123"/>
      <c r="F51" s="126"/>
      <c r="G51" s="123"/>
    </row>
    <row r="52" spans="1:7" ht="14.25" customHeight="1" x14ac:dyDescent="0.25">
      <c r="A52" s="49" t="s">
        <v>183</v>
      </c>
      <c r="B52" s="50" t="s">
        <v>83</v>
      </c>
      <c r="C52" s="120">
        <f>SUM(C53:C55)</f>
        <v>2545.81</v>
      </c>
      <c r="D52" s="121">
        <f>SUM(D53:D55)</f>
        <v>3596</v>
      </c>
      <c r="E52" s="121">
        <f>SUM(E53:E55)</f>
        <v>3800</v>
      </c>
      <c r="F52" s="121">
        <f>SUM(F53:F55)</f>
        <v>3800</v>
      </c>
      <c r="G52" s="121">
        <f>SUM(G53:G55)</f>
        <v>3800</v>
      </c>
    </row>
    <row r="53" spans="1:7" x14ac:dyDescent="0.25">
      <c r="A53" s="51">
        <v>31</v>
      </c>
      <c r="B53" s="53" t="s">
        <v>11</v>
      </c>
      <c r="C53" s="122"/>
      <c r="D53" s="123"/>
      <c r="E53" s="123"/>
      <c r="F53" s="126"/>
      <c r="G53" s="123"/>
    </row>
    <row r="54" spans="1:7" x14ac:dyDescent="0.25">
      <c r="A54" s="51">
        <v>32</v>
      </c>
      <c r="B54" s="53" t="s">
        <v>21</v>
      </c>
      <c r="C54" s="122">
        <v>2545.81</v>
      </c>
      <c r="D54" s="123">
        <v>3596</v>
      </c>
      <c r="E54" s="123">
        <v>3800</v>
      </c>
      <c r="F54" s="126">
        <v>3800</v>
      </c>
      <c r="G54" s="123">
        <v>3800</v>
      </c>
    </row>
    <row r="55" spans="1:7" x14ac:dyDescent="0.25">
      <c r="A55" s="51">
        <v>95</v>
      </c>
      <c r="B55" s="52" t="s">
        <v>132</v>
      </c>
      <c r="C55" s="122"/>
      <c r="D55" s="123"/>
      <c r="E55" s="123"/>
      <c r="F55" s="126"/>
      <c r="G55" s="123"/>
    </row>
    <row r="56" spans="1:7" ht="13.5" customHeight="1" x14ac:dyDescent="0.25">
      <c r="A56" s="49" t="s">
        <v>75</v>
      </c>
      <c r="B56" s="50" t="s">
        <v>84</v>
      </c>
      <c r="C56" s="120">
        <f>SUM(C57:C60)</f>
        <v>0</v>
      </c>
      <c r="D56" s="121">
        <f>SUM(D57:D60)</f>
        <v>0</v>
      </c>
      <c r="E56" s="121">
        <f>SUM(E57:E60)</f>
        <v>0</v>
      </c>
      <c r="F56" s="121">
        <f>SUM(F57:F60)</f>
        <v>0</v>
      </c>
      <c r="G56" s="121">
        <f>SUM(G57:G60)</f>
        <v>0</v>
      </c>
    </row>
    <row r="57" spans="1:7" x14ac:dyDescent="0.25">
      <c r="A57" s="51">
        <v>31</v>
      </c>
      <c r="B57" s="53" t="s">
        <v>11</v>
      </c>
      <c r="C57" s="122"/>
      <c r="D57" s="123"/>
      <c r="E57" s="123"/>
      <c r="F57" s="126"/>
      <c r="G57" s="123"/>
    </row>
    <row r="58" spans="1:7" x14ac:dyDescent="0.25">
      <c r="A58" s="51">
        <v>32</v>
      </c>
      <c r="B58" s="53" t="s">
        <v>21</v>
      </c>
      <c r="C58" s="122"/>
      <c r="D58" s="123"/>
      <c r="E58" s="123"/>
      <c r="F58" s="126"/>
      <c r="G58" s="123"/>
    </row>
    <row r="59" spans="1:7" ht="22.5" x14ac:dyDescent="0.25">
      <c r="A59" s="51">
        <v>42</v>
      </c>
      <c r="B59" s="53" t="s">
        <v>29</v>
      </c>
      <c r="C59" s="122"/>
      <c r="D59" s="123"/>
      <c r="E59" s="123"/>
      <c r="F59" s="126"/>
      <c r="G59" s="123"/>
    </row>
    <row r="60" spans="1:7" x14ac:dyDescent="0.25">
      <c r="A60" s="51">
        <v>95</v>
      </c>
      <c r="B60" s="52" t="s">
        <v>132</v>
      </c>
      <c r="C60" s="122"/>
      <c r="D60" s="123"/>
      <c r="E60" s="123"/>
      <c r="F60" s="126"/>
      <c r="G60" s="123"/>
    </row>
    <row r="61" spans="1:7" ht="13.5" customHeight="1" x14ac:dyDescent="0.25">
      <c r="A61" s="49" t="s">
        <v>85</v>
      </c>
      <c r="B61" s="50" t="s">
        <v>86</v>
      </c>
      <c r="C61" s="120">
        <f>SUM(C62:C65)</f>
        <v>1129.9099999999999</v>
      </c>
      <c r="D61" s="121">
        <f>SUM(D62:D65)</f>
        <v>1630</v>
      </c>
      <c r="E61" s="121">
        <f>SUM(E62:E65)</f>
        <v>800</v>
      </c>
      <c r="F61" s="121">
        <f>SUM(F62:F65)</f>
        <v>800</v>
      </c>
      <c r="G61" s="121">
        <f>SUM(G62:G65)</f>
        <v>800</v>
      </c>
    </row>
    <row r="62" spans="1:7" x14ac:dyDescent="0.25">
      <c r="A62" s="51">
        <v>32</v>
      </c>
      <c r="B62" s="53" t="s">
        <v>21</v>
      </c>
      <c r="C62" s="122">
        <v>529.91</v>
      </c>
      <c r="D62" s="123">
        <v>1630</v>
      </c>
      <c r="E62" s="123">
        <v>800</v>
      </c>
      <c r="F62" s="126">
        <v>800</v>
      </c>
      <c r="G62" s="123">
        <v>800</v>
      </c>
    </row>
    <row r="63" spans="1:7" x14ac:dyDescent="0.25">
      <c r="A63" s="51">
        <v>38</v>
      </c>
      <c r="B63" s="53" t="s">
        <v>171</v>
      </c>
      <c r="C63" s="122">
        <v>600</v>
      </c>
      <c r="D63" s="123">
        <v>0</v>
      </c>
      <c r="E63" s="123">
        <v>0</v>
      </c>
      <c r="F63" s="126">
        <v>0</v>
      </c>
      <c r="G63" s="123">
        <v>0</v>
      </c>
    </row>
    <row r="64" spans="1:7" ht="22.5" x14ac:dyDescent="0.25">
      <c r="A64" s="51">
        <v>42</v>
      </c>
      <c r="B64" s="53" t="s">
        <v>29</v>
      </c>
      <c r="C64" s="122"/>
      <c r="D64" s="123"/>
      <c r="E64" s="123"/>
      <c r="F64" s="126"/>
      <c r="G64" s="123"/>
    </row>
    <row r="65" spans="1:7" x14ac:dyDescent="0.25">
      <c r="A65" s="51">
        <v>92</v>
      </c>
      <c r="B65" s="52" t="s">
        <v>74</v>
      </c>
      <c r="C65" s="122"/>
      <c r="D65" s="123">
        <v>0</v>
      </c>
      <c r="E65" s="123">
        <v>0</v>
      </c>
      <c r="F65" s="126">
        <v>0</v>
      </c>
      <c r="G65" s="123"/>
    </row>
    <row r="66" spans="1:7" ht="30.75" customHeight="1" x14ac:dyDescent="0.25">
      <c r="A66" s="47" t="s">
        <v>193</v>
      </c>
      <c r="B66" s="48" t="s">
        <v>172</v>
      </c>
      <c r="C66" s="118">
        <f>SUM(C67)</f>
        <v>381.25</v>
      </c>
      <c r="D66" s="118">
        <f t="shared" ref="D66:G66" si="4">SUM(D67)</f>
        <v>6320</v>
      </c>
      <c r="E66" s="118">
        <f t="shared" si="4"/>
        <v>0</v>
      </c>
      <c r="F66" s="118">
        <f t="shared" si="4"/>
        <v>0</v>
      </c>
      <c r="G66" s="118">
        <f t="shared" si="4"/>
        <v>0</v>
      </c>
    </row>
    <row r="67" spans="1:7" ht="12" customHeight="1" x14ac:dyDescent="0.25">
      <c r="A67" s="49" t="s">
        <v>70</v>
      </c>
      <c r="B67" s="50" t="s">
        <v>87</v>
      </c>
      <c r="C67" s="120">
        <f>SUM(C68)</f>
        <v>381.25</v>
      </c>
      <c r="D67" s="121">
        <f>SUM(D68)</f>
        <v>6320</v>
      </c>
      <c r="E67" s="121">
        <f>SUM(E68)</f>
        <v>0</v>
      </c>
      <c r="F67" s="121">
        <f>SUM(F68)</f>
        <v>0</v>
      </c>
      <c r="G67" s="121">
        <f>SUM(G68)</f>
        <v>0</v>
      </c>
    </row>
    <row r="68" spans="1:7" x14ac:dyDescent="0.25">
      <c r="A68" s="51">
        <v>32</v>
      </c>
      <c r="B68" s="53" t="s">
        <v>21</v>
      </c>
      <c r="C68" s="122">
        <v>381.25</v>
      </c>
      <c r="D68" s="123">
        <v>6320</v>
      </c>
      <c r="E68" s="123"/>
      <c r="F68" s="126"/>
      <c r="G68" s="123"/>
    </row>
    <row r="69" spans="1:7" ht="28.5" customHeight="1" x14ac:dyDescent="0.25">
      <c r="A69" s="47" t="s">
        <v>194</v>
      </c>
      <c r="B69" s="48" t="s">
        <v>88</v>
      </c>
      <c r="C69" s="118">
        <f>SUM(C70)</f>
        <v>441.44</v>
      </c>
      <c r="D69" s="119">
        <f>SUM(D70)</f>
        <v>0</v>
      </c>
      <c r="E69" s="119">
        <f>SUM(E70)</f>
        <v>0</v>
      </c>
      <c r="F69" s="119">
        <f>SUM(F70)</f>
        <v>0</v>
      </c>
      <c r="G69" s="119">
        <f>SUM(G70)</f>
        <v>0</v>
      </c>
    </row>
    <row r="70" spans="1:7" x14ac:dyDescent="0.25">
      <c r="A70" s="49" t="s">
        <v>70</v>
      </c>
      <c r="B70" s="50" t="s">
        <v>87</v>
      </c>
      <c r="C70" s="120">
        <f>SUM(C71:C72)</f>
        <v>441.44</v>
      </c>
      <c r="D70" s="121">
        <f>SUM(D71:D72)</f>
        <v>0</v>
      </c>
      <c r="E70" s="121">
        <f>SUM(E71:E72)</f>
        <v>0</v>
      </c>
      <c r="F70" s="121">
        <f>SUM(F71:F72)</f>
        <v>0</v>
      </c>
      <c r="G70" s="121">
        <f>SUM(G71:G72)</f>
        <v>0</v>
      </c>
    </row>
    <row r="71" spans="1:7" x14ac:dyDescent="0.25">
      <c r="A71" s="51">
        <v>31</v>
      </c>
      <c r="B71" s="53" t="s">
        <v>11</v>
      </c>
      <c r="C71" s="122">
        <v>441.44</v>
      </c>
      <c r="D71" s="123">
        <v>0</v>
      </c>
      <c r="E71" s="123">
        <v>0</v>
      </c>
      <c r="F71" s="126">
        <v>0</v>
      </c>
      <c r="G71" s="123">
        <v>0</v>
      </c>
    </row>
    <row r="72" spans="1:7" x14ac:dyDescent="0.25">
      <c r="A72" s="51">
        <v>32</v>
      </c>
      <c r="B72" s="53" t="s">
        <v>21</v>
      </c>
      <c r="C72" s="122">
        <v>0</v>
      </c>
      <c r="D72" s="123">
        <v>0</v>
      </c>
      <c r="E72" s="123">
        <v>0</v>
      </c>
      <c r="F72" s="126">
        <v>0</v>
      </c>
      <c r="G72" s="123">
        <v>0</v>
      </c>
    </row>
    <row r="73" spans="1:7" ht="26.25" customHeight="1" x14ac:dyDescent="0.25">
      <c r="A73" s="47" t="s">
        <v>195</v>
      </c>
      <c r="B73" s="48" t="s">
        <v>89</v>
      </c>
      <c r="C73" s="118">
        <f>SUM(C74)</f>
        <v>1263.5999999999999</v>
      </c>
      <c r="D73" s="118">
        <f t="shared" ref="D73:G73" si="5">SUM(D74)</f>
        <v>3000</v>
      </c>
      <c r="E73" s="118">
        <f t="shared" si="5"/>
        <v>100</v>
      </c>
      <c r="F73" s="118">
        <f t="shared" si="5"/>
        <v>100</v>
      </c>
      <c r="G73" s="118">
        <f t="shared" si="5"/>
        <v>100</v>
      </c>
    </row>
    <row r="74" spans="1:7" ht="15" customHeight="1" x14ac:dyDescent="0.25">
      <c r="A74" s="49" t="s">
        <v>70</v>
      </c>
      <c r="B74" s="50" t="s">
        <v>90</v>
      </c>
      <c r="C74" s="120">
        <f>SUM(C75:C76)</f>
        <v>1263.5999999999999</v>
      </c>
      <c r="D74" s="120">
        <f t="shared" ref="D74:G74" si="6">SUM(D75:D76)</f>
        <v>3000</v>
      </c>
      <c r="E74" s="120">
        <f t="shared" si="6"/>
        <v>100</v>
      </c>
      <c r="F74" s="120">
        <f t="shared" si="6"/>
        <v>100</v>
      </c>
      <c r="G74" s="120">
        <f t="shared" si="6"/>
        <v>100</v>
      </c>
    </row>
    <row r="75" spans="1:7" x14ac:dyDescent="0.25">
      <c r="A75" s="51">
        <v>32</v>
      </c>
      <c r="B75" s="53" t="s">
        <v>21</v>
      </c>
      <c r="C75" s="122">
        <v>0</v>
      </c>
      <c r="D75" s="123">
        <v>3000</v>
      </c>
      <c r="E75" s="123">
        <v>100</v>
      </c>
      <c r="F75" s="126">
        <v>100</v>
      </c>
      <c r="G75" s="123">
        <v>100</v>
      </c>
    </row>
    <row r="76" spans="1:7" ht="22.5" x14ac:dyDescent="0.25">
      <c r="A76" s="51">
        <v>42</v>
      </c>
      <c r="B76" s="53" t="s">
        <v>29</v>
      </c>
      <c r="C76" s="122">
        <v>1263.5999999999999</v>
      </c>
      <c r="D76" s="123"/>
      <c r="E76" s="123"/>
      <c r="F76" s="126"/>
      <c r="G76" s="123"/>
    </row>
    <row r="77" spans="1:7" ht="29.25" customHeight="1" x14ac:dyDescent="0.25">
      <c r="A77" s="47" t="s">
        <v>196</v>
      </c>
      <c r="B77" s="48" t="s">
        <v>93</v>
      </c>
      <c r="C77" s="118">
        <f>SUM(C78+C81)</f>
        <v>46769.63</v>
      </c>
      <c r="D77" s="118">
        <f t="shared" ref="D77:G77" si="7">SUM(D78+D81)</f>
        <v>58000</v>
      </c>
      <c r="E77" s="118">
        <f t="shared" si="7"/>
        <v>28000</v>
      </c>
      <c r="F77" s="118">
        <f t="shared" si="7"/>
        <v>28000</v>
      </c>
      <c r="G77" s="118">
        <f t="shared" si="7"/>
        <v>28000</v>
      </c>
    </row>
    <row r="78" spans="1:7" ht="15.75" customHeight="1" x14ac:dyDescent="0.25">
      <c r="A78" s="49" t="s">
        <v>70</v>
      </c>
      <c r="B78" s="50" t="s">
        <v>87</v>
      </c>
      <c r="C78" s="120">
        <f>SUM(C79:C80)</f>
        <v>24627.68</v>
      </c>
      <c r="D78" s="120">
        <f t="shared" ref="D78:G78" si="8">SUM(D79:D80)</f>
        <v>30000</v>
      </c>
      <c r="E78" s="120">
        <f t="shared" si="8"/>
        <v>0</v>
      </c>
      <c r="F78" s="120">
        <f t="shared" si="8"/>
        <v>0</v>
      </c>
      <c r="G78" s="120">
        <f t="shared" si="8"/>
        <v>0</v>
      </c>
    </row>
    <row r="79" spans="1:7" x14ac:dyDescent="0.25">
      <c r="A79" s="51">
        <v>37</v>
      </c>
      <c r="B79" s="53" t="s">
        <v>94</v>
      </c>
      <c r="C79" s="122">
        <v>24627.68</v>
      </c>
      <c r="D79" s="123">
        <v>30000</v>
      </c>
      <c r="E79" s="123">
        <v>0</v>
      </c>
      <c r="F79" s="126">
        <v>0</v>
      </c>
      <c r="G79" s="123">
        <v>0</v>
      </c>
    </row>
    <row r="80" spans="1:7" ht="22.5" x14ac:dyDescent="0.25">
      <c r="A80" s="51">
        <v>42</v>
      </c>
      <c r="B80" s="53" t="s">
        <v>29</v>
      </c>
      <c r="C80" s="122"/>
      <c r="D80" s="123">
        <v>0</v>
      </c>
      <c r="E80" s="123">
        <v>0</v>
      </c>
      <c r="F80" s="126">
        <v>0</v>
      </c>
      <c r="G80" s="123">
        <v>0</v>
      </c>
    </row>
    <row r="81" spans="1:7" ht="15" customHeight="1" x14ac:dyDescent="0.25">
      <c r="A81" s="49" t="s">
        <v>185</v>
      </c>
      <c r="B81" s="50" t="s">
        <v>152</v>
      </c>
      <c r="C81" s="120">
        <f>SUM(C82:C83)</f>
        <v>22141.949999999997</v>
      </c>
      <c r="D81" s="120">
        <f t="shared" ref="D81:G81" si="9">SUM(D82:D83)</f>
        <v>28000</v>
      </c>
      <c r="E81" s="120">
        <f t="shared" si="9"/>
        <v>28000</v>
      </c>
      <c r="F81" s="120">
        <f t="shared" si="9"/>
        <v>28000</v>
      </c>
      <c r="G81" s="120">
        <f t="shared" si="9"/>
        <v>28000</v>
      </c>
    </row>
    <row r="82" spans="1:7" x14ac:dyDescent="0.25">
      <c r="A82" s="51">
        <v>37</v>
      </c>
      <c r="B82" s="53" t="s">
        <v>94</v>
      </c>
      <c r="C82" s="122">
        <v>18951.439999999999</v>
      </c>
      <c r="D82" s="123">
        <v>23000</v>
      </c>
      <c r="E82" s="123">
        <v>23000</v>
      </c>
      <c r="F82" s="126">
        <v>23000</v>
      </c>
      <c r="G82" s="123">
        <v>23000</v>
      </c>
    </row>
    <row r="83" spans="1:7" ht="22.5" x14ac:dyDescent="0.25">
      <c r="A83" s="51">
        <v>42</v>
      </c>
      <c r="B83" s="53" t="s">
        <v>29</v>
      </c>
      <c r="C83" s="122">
        <v>3190.51</v>
      </c>
      <c r="D83" s="123">
        <v>5000</v>
      </c>
      <c r="E83" s="123">
        <v>5000</v>
      </c>
      <c r="F83" s="126">
        <v>5000</v>
      </c>
      <c r="G83" s="123">
        <v>5000</v>
      </c>
    </row>
    <row r="84" spans="1:7" ht="29.25" customHeight="1" x14ac:dyDescent="0.25">
      <c r="A84" s="47" t="s">
        <v>197</v>
      </c>
      <c r="B84" s="48" t="s">
        <v>95</v>
      </c>
      <c r="C84" s="118">
        <f t="shared" ref="C84:G88" si="10">SUM(C85)</f>
        <v>0</v>
      </c>
      <c r="D84" s="119">
        <f t="shared" si="10"/>
        <v>0</v>
      </c>
      <c r="E84" s="119">
        <f t="shared" si="10"/>
        <v>0</v>
      </c>
      <c r="F84" s="119">
        <f t="shared" si="10"/>
        <v>0</v>
      </c>
      <c r="G84" s="119">
        <f t="shared" si="10"/>
        <v>0</v>
      </c>
    </row>
    <row r="85" spans="1:7" ht="15" customHeight="1" x14ac:dyDescent="0.25">
      <c r="A85" s="49" t="s">
        <v>72</v>
      </c>
      <c r="B85" s="50" t="s">
        <v>81</v>
      </c>
      <c r="C85" s="120">
        <f t="shared" si="10"/>
        <v>0</v>
      </c>
      <c r="D85" s="121">
        <f t="shared" si="10"/>
        <v>0</v>
      </c>
      <c r="E85" s="121">
        <f t="shared" si="10"/>
        <v>0</v>
      </c>
      <c r="F85" s="121">
        <f t="shared" si="10"/>
        <v>0</v>
      </c>
      <c r="G85" s="121">
        <f t="shared" si="10"/>
        <v>0</v>
      </c>
    </row>
    <row r="86" spans="1:7" x14ac:dyDescent="0.25">
      <c r="A86" s="51">
        <v>32</v>
      </c>
      <c r="B86" s="53" t="s">
        <v>21</v>
      </c>
      <c r="C86" s="122">
        <v>0</v>
      </c>
      <c r="D86" s="123">
        <v>0</v>
      </c>
      <c r="E86" s="123">
        <v>0</v>
      </c>
      <c r="F86" s="126">
        <v>0</v>
      </c>
      <c r="G86" s="123">
        <v>0</v>
      </c>
    </row>
    <row r="87" spans="1:7" ht="29.25" customHeight="1" x14ac:dyDescent="0.25">
      <c r="A87" s="47" t="s">
        <v>198</v>
      </c>
      <c r="B87" s="48" t="s">
        <v>155</v>
      </c>
      <c r="C87" s="118">
        <f t="shared" si="10"/>
        <v>13475</v>
      </c>
      <c r="D87" s="119">
        <f t="shared" si="10"/>
        <v>31960</v>
      </c>
      <c r="E87" s="119">
        <f t="shared" si="10"/>
        <v>0</v>
      </c>
      <c r="F87" s="119">
        <f t="shared" si="10"/>
        <v>0</v>
      </c>
      <c r="G87" s="119">
        <f t="shared" si="10"/>
        <v>0</v>
      </c>
    </row>
    <row r="88" spans="1:7" ht="15" customHeight="1" x14ac:dyDescent="0.25">
      <c r="A88" s="49" t="s">
        <v>70</v>
      </c>
      <c r="B88" s="50" t="s">
        <v>81</v>
      </c>
      <c r="C88" s="120">
        <f t="shared" si="10"/>
        <v>13475</v>
      </c>
      <c r="D88" s="121">
        <f t="shared" si="10"/>
        <v>31960</v>
      </c>
      <c r="E88" s="121">
        <f t="shared" si="10"/>
        <v>0</v>
      </c>
      <c r="F88" s="121">
        <f t="shared" si="10"/>
        <v>0</v>
      </c>
      <c r="G88" s="121">
        <f t="shared" si="10"/>
        <v>0</v>
      </c>
    </row>
    <row r="89" spans="1:7" x14ac:dyDescent="0.25">
      <c r="A89" s="51">
        <v>32</v>
      </c>
      <c r="B89" s="53" t="s">
        <v>21</v>
      </c>
      <c r="C89" s="122">
        <v>13475</v>
      </c>
      <c r="D89" s="123">
        <v>31960</v>
      </c>
      <c r="E89" s="123">
        <v>0</v>
      </c>
      <c r="F89" s="126">
        <v>0</v>
      </c>
      <c r="G89" s="123">
        <v>0</v>
      </c>
    </row>
    <row r="90" spans="1:7" x14ac:dyDescent="0.25">
      <c r="A90" s="48"/>
      <c r="B90" s="48" t="s">
        <v>96</v>
      </c>
      <c r="C90" s="118">
        <f t="shared" ref="C90:G91" si="11">SUM(C91)</f>
        <v>0</v>
      </c>
      <c r="D90" s="119">
        <f t="shared" si="11"/>
        <v>0</v>
      </c>
      <c r="E90" s="119">
        <f t="shared" si="11"/>
        <v>0</v>
      </c>
      <c r="F90" s="119">
        <f t="shared" si="11"/>
        <v>0</v>
      </c>
      <c r="G90" s="119">
        <f t="shared" si="11"/>
        <v>0</v>
      </c>
    </row>
    <row r="91" spans="1:7" x14ac:dyDescent="0.25">
      <c r="A91" s="49" t="s">
        <v>70</v>
      </c>
      <c r="B91" s="50" t="s">
        <v>87</v>
      </c>
      <c r="C91" s="120">
        <f t="shared" si="11"/>
        <v>0</v>
      </c>
      <c r="D91" s="121">
        <f t="shared" si="11"/>
        <v>0</v>
      </c>
      <c r="E91" s="121">
        <f t="shared" si="11"/>
        <v>0</v>
      </c>
      <c r="F91" s="121">
        <f t="shared" si="11"/>
        <v>0</v>
      </c>
      <c r="G91" s="121">
        <f t="shared" si="11"/>
        <v>0</v>
      </c>
    </row>
    <row r="92" spans="1:7" x14ac:dyDescent="0.25">
      <c r="A92" s="51">
        <v>32</v>
      </c>
      <c r="B92" s="53" t="s">
        <v>21</v>
      </c>
      <c r="C92" s="122"/>
      <c r="D92" s="123"/>
      <c r="E92" s="123"/>
      <c r="F92" s="126"/>
      <c r="G92" s="123"/>
    </row>
    <row r="93" spans="1:7" ht="30.75" customHeight="1" x14ac:dyDescent="0.25">
      <c r="A93" s="47" t="s">
        <v>199</v>
      </c>
      <c r="B93" s="48" t="s">
        <v>97</v>
      </c>
      <c r="C93" s="118">
        <f t="shared" ref="C93:G94" si="12">SUM(C94)</f>
        <v>0</v>
      </c>
      <c r="D93" s="119">
        <f t="shared" si="12"/>
        <v>0</v>
      </c>
      <c r="E93" s="119">
        <f t="shared" si="12"/>
        <v>0</v>
      </c>
      <c r="F93" s="119">
        <f t="shared" si="12"/>
        <v>0</v>
      </c>
      <c r="G93" s="119">
        <f t="shared" si="12"/>
        <v>0</v>
      </c>
    </row>
    <row r="94" spans="1:7" x14ac:dyDescent="0.25">
      <c r="A94" s="49" t="s">
        <v>70</v>
      </c>
      <c r="B94" s="50" t="s">
        <v>71</v>
      </c>
      <c r="C94" s="120">
        <f t="shared" si="12"/>
        <v>0</v>
      </c>
      <c r="D94" s="121">
        <f t="shared" si="12"/>
        <v>0</v>
      </c>
      <c r="E94" s="121">
        <f t="shared" si="12"/>
        <v>0</v>
      </c>
      <c r="F94" s="121">
        <f t="shared" si="12"/>
        <v>0</v>
      </c>
      <c r="G94" s="121">
        <f t="shared" si="12"/>
        <v>0</v>
      </c>
    </row>
    <row r="95" spans="1:7" x14ac:dyDescent="0.25">
      <c r="A95" s="51">
        <v>32</v>
      </c>
      <c r="B95" s="53" t="s">
        <v>21</v>
      </c>
      <c r="C95" s="122"/>
      <c r="D95" s="123"/>
      <c r="E95" s="123"/>
      <c r="F95" s="126">
        <v>0</v>
      </c>
      <c r="G95" s="123">
        <v>0</v>
      </c>
    </row>
    <row r="96" spans="1:7" ht="27" customHeight="1" x14ac:dyDescent="0.25">
      <c r="A96" s="55"/>
      <c r="B96" s="56" t="s">
        <v>98</v>
      </c>
      <c r="C96" s="129">
        <f t="shared" ref="C96:G97" si="13">SUM(C97)</f>
        <v>0</v>
      </c>
      <c r="D96" s="130">
        <f t="shared" si="13"/>
        <v>0</v>
      </c>
      <c r="E96" s="130">
        <f t="shared" si="13"/>
        <v>0</v>
      </c>
      <c r="F96" s="130">
        <f t="shared" si="13"/>
        <v>0</v>
      </c>
      <c r="G96" s="130">
        <f t="shared" si="13"/>
        <v>0</v>
      </c>
    </row>
    <row r="97" spans="1:7" x14ac:dyDescent="0.25">
      <c r="A97" s="49" t="s">
        <v>70</v>
      </c>
      <c r="B97" s="57" t="s">
        <v>99</v>
      </c>
      <c r="C97" s="120">
        <f t="shared" si="13"/>
        <v>0</v>
      </c>
      <c r="D97" s="121">
        <f t="shared" si="13"/>
        <v>0</v>
      </c>
      <c r="E97" s="121">
        <f t="shared" si="13"/>
        <v>0</v>
      </c>
      <c r="F97" s="121">
        <f t="shared" si="13"/>
        <v>0</v>
      </c>
      <c r="G97" s="121">
        <f t="shared" si="13"/>
        <v>0</v>
      </c>
    </row>
    <row r="98" spans="1:7" x14ac:dyDescent="0.25">
      <c r="A98" s="51">
        <v>32</v>
      </c>
      <c r="B98" s="53" t="s">
        <v>21</v>
      </c>
      <c r="C98" s="122">
        <v>0</v>
      </c>
      <c r="D98" s="123">
        <v>0</v>
      </c>
      <c r="E98" s="123">
        <v>0</v>
      </c>
      <c r="F98" s="126">
        <v>0</v>
      </c>
      <c r="G98" s="123">
        <v>0</v>
      </c>
    </row>
    <row r="99" spans="1:7" ht="26.25" customHeight="1" x14ac:dyDescent="0.25">
      <c r="A99" s="55" t="s">
        <v>200</v>
      </c>
      <c r="B99" s="56" t="s">
        <v>100</v>
      </c>
      <c r="C99" s="129">
        <f>SUM(C100)</f>
        <v>2967.7</v>
      </c>
      <c r="D99" s="130">
        <f>SUM(D100)</f>
        <v>3000</v>
      </c>
      <c r="E99" s="130">
        <f>SUM(E100)</f>
        <v>3000</v>
      </c>
      <c r="F99" s="130">
        <f>SUM(F100)</f>
        <v>3000</v>
      </c>
      <c r="G99" s="130">
        <f>SUM(G100)</f>
        <v>3000</v>
      </c>
    </row>
    <row r="100" spans="1:7" ht="15.75" customHeight="1" x14ac:dyDescent="0.25">
      <c r="A100" s="49" t="s">
        <v>70</v>
      </c>
      <c r="B100" s="50" t="s">
        <v>87</v>
      </c>
      <c r="C100" s="120">
        <f>SUM(C101:C102)</f>
        <v>2967.7</v>
      </c>
      <c r="D100" s="121">
        <f>SUM(D101:D102)</f>
        <v>3000</v>
      </c>
      <c r="E100" s="121">
        <f>SUM(E101:E102)</f>
        <v>3000</v>
      </c>
      <c r="F100" s="121">
        <f>SUM(F101:F102)</f>
        <v>3000</v>
      </c>
      <c r="G100" s="121">
        <f>SUM(G101:G102)</f>
        <v>3000</v>
      </c>
    </row>
    <row r="101" spans="1:7" x14ac:dyDescent="0.25">
      <c r="A101" s="51">
        <v>31</v>
      </c>
      <c r="B101" s="53" t="s">
        <v>11</v>
      </c>
      <c r="C101" s="122"/>
      <c r="D101" s="123"/>
      <c r="E101" s="123"/>
      <c r="F101" s="126"/>
      <c r="G101" s="123"/>
    </row>
    <row r="102" spans="1:7" x14ac:dyDescent="0.25">
      <c r="A102" s="51">
        <v>32</v>
      </c>
      <c r="B102" s="53" t="s">
        <v>21</v>
      </c>
      <c r="C102" s="122">
        <v>2967.7</v>
      </c>
      <c r="D102" s="123">
        <v>3000</v>
      </c>
      <c r="E102" s="123">
        <v>3000</v>
      </c>
      <c r="F102" s="126">
        <v>3000</v>
      </c>
      <c r="G102" s="123">
        <v>3000</v>
      </c>
    </row>
    <row r="103" spans="1:7" ht="28.5" customHeight="1" x14ac:dyDescent="0.25">
      <c r="A103" s="55"/>
      <c r="B103" s="56" t="s">
        <v>109</v>
      </c>
      <c r="C103" s="129">
        <f>SUM(C104)</f>
        <v>84789</v>
      </c>
      <c r="D103" s="130">
        <f>SUM(D104)</f>
        <v>0</v>
      </c>
      <c r="E103" s="130">
        <f>SUM(E104)</f>
        <v>0</v>
      </c>
      <c r="F103" s="130">
        <f>SUM(F104)</f>
        <v>0</v>
      </c>
      <c r="G103" s="130">
        <f>SUM(G104)</f>
        <v>0</v>
      </c>
    </row>
    <row r="104" spans="1:7" x14ac:dyDescent="0.25">
      <c r="A104" s="58" t="s">
        <v>184</v>
      </c>
      <c r="B104" s="59" t="s">
        <v>101</v>
      </c>
      <c r="C104" s="120">
        <f>SUM(C105:C107)</f>
        <v>84789</v>
      </c>
      <c r="D104" s="121">
        <f>SUM(D105:D107)</f>
        <v>0</v>
      </c>
      <c r="E104" s="121">
        <f>SUM(E105:E107)</f>
        <v>0</v>
      </c>
      <c r="F104" s="121">
        <f>SUM(F105:F107)</f>
        <v>0</v>
      </c>
      <c r="G104" s="121">
        <f>SUM(G105:G107)</f>
        <v>0</v>
      </c>
    </row>
    <row r="105" spans="1:7" x14ac:dyDescent="0.25">
      <c r="A105" s="60">
        <v>31</v>
      </c>
      <c r="B105" s="53" t="s">
        <v>11</v>
      </c>
      <c r="C105" s="122">
        <v>82563.66</v>
      </c>
      <c r="D105" s="123">
        <v>0</v>
      </c>
      <c r="E105" s="123">
        <v>0</v>
      </c>
      <c r="F105" s="123">
        <v>0</v>
      </c>
      <c r="G105" s="123">
        <v>0</v>
      </c>
    </row>
    <row r="106" spans="1:7" x14ac:dyDescent="0.25">
      <c r="A106" s="51">
        <v>32</v>
      </c>
      <c r="B106" s="53" t="s">
        <v>21</v>
      </c>
      <c r="C106" s="122">
        <v>2225.34</v>
      </c>
      <c r="D106" s="123">
        <v>0</v>
      </c>
      <c r="E106" s="123">
        <v>0</v>
      </c>
      <c r="F106" s="123">
        <v>0</v>
      </c>
      <c r="G106" s="123">
        <v>0</v>
      </c>
    </row>
    <row r="107" spans="1:7" x14ac:dyDescent="0.25">
      <c r="A107" s="51">
        <v>34</v>
      </c>
      <c r="B107" s="53" t="s">
        <v>66</v>
      </c>
      <c r="C107" s="122"/>
      <c r="D107" s="123"/>
      <c r="E107" s="123"/>
      <c r="F107" s="126"/>
      <c r="G107" s="123"/>
    </row>
    <row r="108" spans="1:7" ht="28.5" customHeight="1" x14ac:dyDescent="0.25">
      <c r="A108" s="55" t="s">
        <v>201</v>
      </c>
      <c r="B108" s="56" t="s">
        <v>157</v>
      </c>
      <c r="C108" s="130">
        <f>SUM(C109+C113)</f>
        <v>57999.41</v>
      </c>
      <c r="D108" s="130">
        <f>SUM(D109+D113)</f>
        <v>171545</v>
      </c>
      <c r="E108" s="130">
        <f t="shared" ref="E108:G108" si="14">SUM(E109+E113)</f>
        <v>171745</v>
      </c>
      <c r="F108" s="130">
        <f t="shared" si="14"/>
        <v>171745</v>
      </c>
      <c r="G108" s="130">
        <f t="shared" si="14"/>
        <v>171745</v>
      </c>
    </row>
    <row r="109" spans="1:7" x14ac:dyDescent="0.25">
      <c r="A109" s="58" t="s">
        <v>70</v>
      </c>
      <c r="B109" s="59" t="s">
        <v>101</v>
      </c>
      <c r="C109" s="120">
        <f>SUM(C110:C112)</f>
        <v>0</v>
      </c>
      <c r="D109" s="121">
        <f>SUM(D110:D112)</f>
        <v>1445</v>
      </c>
      <c r="E109" s="121">
        <f>SUM(E110:E112)</f>
        <v>1445</v>
      </c>
      <c r="F109" s="121">
        <f>SUM(F110:F112)</f>
        <v>1445</v>
      </c>
      <c r="G109" s="121">
        <f>SUM(G110:G112)</f>
        <v>1445</v>
      </c>
    </row>
    <row r="110" spans="1:7" x14ac:dyDescent="0.25">
      <c r="A110" s="60">
        <v>31</v>
      </c>
      <c r="B110" s="53" t="s">
        <v>11</v>
      </c>
      <c r="C110" s="122">
        <v>0</v>
      </c>
      <c r="D110" s="123">
        <v>1445</v>
      </c>
      <c r="E110" s="123">
        <v>1445</v>
      </c>
      <c r="F110" s="123">
        <v>1445</v>
      </c>
      <c r="G110" s="123">
        <v>1445</v>
      </c>
    </row>
    <row r="111" spans="1:7" x14ac:dyDescent="0.25">
      <c r="A111" s="51">
        <v>32</v>
      </c>
      <c r="B111" s="53" t="s">
        <v>21</v>
      </c>
      <c r="C111" s="122">
        <v>0</v>
      </c>
      <c r="D111" s="123">
        <v>0</v>
      </c>
      <c r="E111" s="123">
        <v>0</v>
      </c>
      <c r="F111" s="123">
        <v>0</v>
      </c>
      <c r="G111" s="123">
        <v>0</v>
      </c>
    </row>
    <row r="112" spans="1:7" x14ac:dyDescent="0.25">
      <c r="A112" s="51">
        <v>34</v>
      </c>
      <c r="B112" s="53" t="s">
        <v>66</v>
      </c>
      <c r="C112" s="122"/>
      <c r="D112" s="123"/>
      <c r="E112" s="123"/>
      <c r="F112" s="126"/>
      <c r="G112" s="123"/>
    </row>
    <row r="113" spans="1:7" x14ac:dyDescent="0.25">
      <c r="A113" s="58" t="s">
        <v>184</v>
      </c>
      <c r="B113" s="59" t="s">
        <v>101</v>
      </c>
      <c r="C113" s="120">
        <f>SUM(C114:C116)</f>
        <v>57999.41</v>
      </c>
      <c r="D113" s="121">
        <f>SUM(D114:D116)</f>
        <v>170100</v>
      </c>
      <c r="E113" s="121">
        <f>SUM(E114:E116)</f>
        <v>170300</v>
      </c>
      <c r="F113" s="121">
        <f>SUM(F114:F116)</f>
        <v>170300</v>
      </c>
      <c r="G113" s="121">
        <f>SUM(G114:G116)</f>
        <v>170300</v>
      </c>
    </row>
    <row r="114" spans="1:7" x14ac:dyDescent="0.25">
      <c r="A114" s="60">
        <v>31</v>
      </c>
      <c r="B114" s="53" t="s">
        <v>11</v>
      </c>
      <c r="C114" s="122">
        <v>56192.91</v>
      </c>
      <c r="D114" s="123">
        <v>164800</v>
      </c>
      <c r="E114" s="123">
        <v>165000</v>
      </c>
      <c r="F114" s="123">
        <v>165000</v>
      </c>
      <c r="G114" s="123">
        <v>165000</v>
      </c>
    </row>
    <row r="115" spans="1:7" x14ac:dyDescent="0.25">
      <c r="A115" s="51">
        <v>32</v>
      </c>
      <c r="B115" s="53" t="s">
        <v>21</v>
      </c>
      <c r="C115" s="122">
        <v>1806.5</v>
      </c>
      <c r="D115" s="123">
        <v>5300</v>
      </c>
      <c r="E115" s="123">
        <v>5300</v>
      </c>
      <c r="F115" s="123">
        <v>5300</v>
      </c>
      <c r="G115" s="123">
        <v>5300</v>
      </c>
    </row>
    <row r="116" spans="1:7" x14ac:dyDescent="0.25">
      <c r="A116" s="51">
        <v>34</v>
      </c>
      <c r="B116" s="53" t="s">
        <v>66</v>
      </c>
      <c r="C116" s="122"/>
      <c r="D116" s="123"/>
      <c r="E116" s="123"/>
      <c r="F116" s="126"/>
      <c r="G116" s="123"/>
    </row>
    <row r="117" spans="1:7" ht="26.25" customHeight="1" x14ac:dyDescent="0.25">
      <c r="A117" s="55" t="s">
        <v>202</v>
      </c>
      <c r="B117" s="56" t="s">
        <v>153</v>
      </c>
      <c r="C117" s="129">
        <f>SUM(C118+C120)</f>
        <v>99060.92</v>
      </c>
      <c r="D117" s="129">
        <f t="shared" ref="D117:G117" si="15">SUM(D118+D120)</f>
        <v>96000</v>
      </c>
      <c r="E117" s="129">
        <f t="shared" si="15"/>
        <v>104000</v>
      </c>
      <c r="F117" s="129">
        <f t="shared" si="15"/>
        <v>104000</v>
      </c>
      <c r="G117" s="129">
        <f t="shared" si="15"/>
        <v>104000</v>
      </c>
    </row>
    <row r="118" spans="1:7" ht="15.75" customHeight="1" x14ac:dyDescent="0.25">
      <c r="A118" s="49" t="s">
        <v>70</v>
      </c>
      <c r="B118" s="50" t="s">
        <v>87</v>
      </c>
      <c r="C118" s="120">
        <f>SUM(C119)</f>
        <v>6516.86</v>
      </c>
      <c r="D118" s="120">
        <f t="shared" ref="D118:G118" si="16">SUM(D119)</f>
        <v>6000</v>
      </c>
      <c r="E118" s="120">
        <f t="shared" si="16"/>
        <v>4000</v>
      </c>
      <c r="F118" s="120">
        <f t="shared" si="16"/>
        <v>4000</v>
      </c>
      <c r="G118" s="120">
        <f t="shared" si="16"/>
        <v>4000</v>
      </c>
    </row>
    <row r="119" spans="1:7" x14ac:dyDescent="0.25">
      <c r="A119" s="51">
        <v>32</v>
      </c>
      <c r="B119" s="53" t="s">
        <v>21</v>
      </c>
      <c r="C119" s="122">
        <v>6516.86</v>
      </c>
      <c r="D119" s="123">
        <v>6000</v>
      </c>
      <c r="E119" s="123">
        <v>4000</v>
      </c>
      <c r="F119" s="126">
        <v>4000</v>
      </c>
      <c r="G119" s="123">
        <v>4000</v>
      </c>
    </row>
    <row r="120" spans="1:7" ht="15.75" customHeight="1" x14ac:dyDescent="0.25">
      <c r="A120" s="49" t="s">
        <v>182</v>
      </c>
      <c r="B120" s="50" t="s">
        <v>154</v>
      </c>
      <c r="C120" s="120">
        <f>SUM(C121)</f>
        <v>92544.06</v>
      </c>
      <c r="D120" s="120">
        <f t="shared" ref="D120" si="17">SUM(D121)</f>
        <v>90000</v>
      </c>
      <c r="E120" s="120">
        <f t="shared" ref="E120" si="18">SUM(E121)</f>
        <v>100000</v>
      </c>
      <c r="F120" s="120">
        <f t="shared" ref="F120" si="19">SUM(F121)</f>
        <v>100000</v>
      </c>
      <c r="G120" s="121">
        <f>SUM(G121)</f>
        <v>100000</v>
      </c>
    </row>
    <row r="121" spans="1:7" x14ac:dyDescent="0.25">
      <c r="A121" s="51">
        <v>32</v>
      </c>
      <c r="B121" s="53" t="s">
        <v>21</v>
      </c>
      <c r="C121" s="122">
        <v>92544.06</v>
      </c>
      <c r="D121" s="123">
        <v>90000</v>
      </c>
      <c r="E121" s="123">
        <v>100000</v>
      </c>
      <c r="F121" s="126">
        <v>100000</v>
      </c>
      <c r="G121" s="123">
        <v>100000</v>
      </c>
    </row>
    <row r="122" spans="1:7" ht="26.25" customHeight="1" x14ac:dyDescent="0.25">
      <c r="A122" s="55" t="s">
        <v>203</v>
      </c>
      <c r="B122" s="56" t="s">
        <v>156</v>
      </c>
      <c r="C122" s="129">
        <f>SUM(C123)</f>
        <v>0</v>
      </c>
      <c r="D122" s="129">
        <f t="shared" ref="D122:G123" si="20">SUM(D123)</f>
        <v>0</v>
      </c>
      <c r="E122" s="129">
        <f t="shared" si="20"/>
        <v>0</v>
      </c>
      <c r="F122" s="129">
        <f t="shared" si="20"/>
        <v>0</v>
      </c>
      <c r="G122" s="129">
        <f t="shared" si="20"/>
        <v>0</v>
      </c>
    </row>
    <row r="123" spans="1:7" ht="15.75" customHeight="1" x14ac:dyDescent="0.25">
      <c r="A123" s="49" t="s">
        <v>79</v>
      </c>
      <c r="B123" s="50" t="s">
        <v>156</v>
      </c>
      <c r="C123" s="120">
        <v>0</v>
      </c>
      <c r="D123" s="120">
        <f t="shared" si="20"/>
        <v>0</v>
      </c>
      <c r="E123" s="120">
        <f t="shared" si="20"/>
        <v>0</v>
      </c>
      <c r="F123" s="120">
        <f t="shared" si="20"/>
        <v>0</v>
      </c>
      <c r="G123" s="120">
        <f t="shared" si="20"/>
        <v>0</v>
      </c>
    </row>
    <row r="124" spans="1:7" x14ac:dyDescent="0.25">
      <c r="A124" s="51">
        <v>32</v>
      </c>
      <c r="B124" s="53" t="s">
        <v>21</v>
      </c>
      <c r="C124" s="122">
        <v>0</v>
      </c>
      <c r="D124" s="123">
        <v>0</v>
      </c>
      <c r="E124" s="123">
        <v>0</v>
      </c>
      <c r="F124" s="126">
        <v>0</v>
      </c>
      <c r="G124" s="123">
        <v>0</v>
      </c>
    </row>
    <row r="125" spans="1:7" ht="27.75" customHeight="1" x14ac:dyDescent="0.25">
      <c r="A125" s="45" t="s">
        <v>204</v>
      </c>
      <c r="B125" s="46" t="s">
        <v>102</v>
      </c>
      <c r="C125" s="116">
        <f>SUM(C126+C148)</f>
        <v>9730.2799999999988</v>
      </c>
      <c r="D125" s="117">
        <f>SUM(D126+D148)</f>
        <v>11206</v>
      </c>
      <c r="E125" s="117">
        <f>SUM(E126+E148)</f>
        <v>6500</v>
      </c>
      <c r="F125" s="117">
        <f>SUM(F126+F148)</f>
        <v>6500</v>
      </c>
      <c r="G125" s="117">
        <f>SUM(G126+G148)</f>
        <v>6500</v>
      </c>
    </row>
    <row r="126" spans="1:7" ht="30" customHeight="1" x14ac:dyDescent="0.25">
      <c r="A126" s="55" t="s">
        <v>205</v>
      </c>
      <c r="B126" s="56" t="s">
        <v>103</v>
      </c>
      <c r="C126" s="129">
        <f>SUM(C127+C130+C133+C136+C139+C142+C145)</f>
        <v>8150.28</v>
      </c>
      <c r="D126" s="130">
        <f>SUM(D127+D130+D133+D136+D139+D142+D145)</f>
        <v>9646</v>
      </c>
      <c r="E126" s="130">
        <f>SUM(E127+E130+E133+E136+E139+E142+E145)</f>
        <v>5000</v>
      </c>
      <c r="F126" s="130">
        <f>SUM(F127+F130+F133+F136+F139+F142+F145)</f>
        <v>5000</v>
      </c>
      <c r="G126" s="130">
        <f>SUM(G127+G130+G133+G136+G139+G142+G145)</f>
        <v>5000</v>
      </c>
    </row>
    <row r="127" spans="1:7" ht="15" customHeight="1" x14ac:dyDescent="0.25">
      <c r="A127" s="49" t="s">
        <v>79</v>
      </c>
      <c r="B127" s="50" t="s">
        <v>80</v>
      </c>
      <c r="C127" s="120">
        <f>SUM(C128:C129)</f>
        <v>7971.78</v>
      </c>
      <c r="D127" s="121">
        <f>SUM(D128:D129)</f>
        <v>9396</v>
      </c>
      <c r="E127" s="121">
        <f>SUM(E128:E129)</f>
        <v>5000</v>
      </c>
      <c r="F127" s="121">
        <f>SUM(F128:F129)</f>
        <v>5000</v>
      </c>
      <c r="G127" s="121">
        <f>SUM(G128:G129)</f>
        <v>5000</v>
      </c>
    </row>
    <row r="128" spans="1:7" ht="22.5" x14ac:dyDescent="0.25">
      <c r="A128" s="51">
        <v>42</v>
      </c>
      <c r="B128" s="53" t="s">
        <v>29</v>
      </c>
      <c r="C128" s="122">
        <v>7971.78</v>
      </c>
      <c r="D128" s="123">
        <v>9396</v>
      </c>
      <c r="E128" s="123">
        <v>5000</v>
      </c>
      <c r="F128" s="126">
        <v>5000</v>
      </c>
      <c r="G128" s="123">
        <v>5000</v>
      </c>
    </row>
    <row r="129" spans="1:7" x14ac:dyDescent="0.25">
      <c r="A129" s="51">
        <v>93</v>
      </c>
      <c r="B129" s="52" t="s">
        <v>74</v>
      </c>
      <c r="C129" s="122"/>
      <c r="D129" s="123"/>
      <c r="E129" s="123"/>
      <c r="F129" s="126"/>
      <c r="G129" s="123"/>
    </row>
    <row r="130" spans="1:7" ht="16.5" customHeight="1" x14ac:dyDescent="0.25">
      <c r="A130" s="49" t="s">
        <v>72</v>
      </c>
      <c r="B130" s="50" t="s">
        <v>81</v>
      </c>
      <c r="C130" s="120">
        <f>SUM(C131:C132)</f>
        <v>0</v>
      </c>
      <c r="D130" s="121">
        <f>SUM(D131:D132)</f>
        <v>0</v>
      </c>
      <c r="E130" s="121">
        <f>SUM(E131:E132)</f>
        <v>0</v>
      </c>
      <c r="F130" s="121">
        <f>SUM(F131:F132)</f>
        <v>0</v>
      </c>
      <c r="G130" s="121">
        <f>SUM(G131:G132)</f>
        <v>0</v>
      </c>
    </row>
    <row r="131" spans="1:7" ht="22.5" x14ac:dyDescent="0.25">
      <c r="A131" s="51">
        <v>42</v>
      </c>
      <c r="B131" s="53" t="s">
        <v>29</v>
      </c>
      <c r="C131" s="122"/>
      <c r="D131" s="123"/>
      <c r="E131" s="123"/>
      <c r="F131" s="126"/>
      <c r="G131" s="123"/>
    </row>
    <row r="132" spans="1:7" x14ac:dyDescent="0.25">
      <c r="A132" s="51">
        <v>94</v>
      </c>
      <c r="B132" s="52" t="s">
        <v>74</v>
      </c>
      <c r="C132" s="122"/>
      <c r="D132" s="123"/>
      <c r="E132" s="123"/>
      <c r="F132" s="126"/>
      <c r="G132" s="123"/>
    </row>
    <row r="133" spans="1:7" ht="12.75" customHeight="1" x14ac:dyDescent="0.25">
      <c r="A133" s="49" t="s">
        <v>185</v>
      </c>
      <c r="B133" s="50" t="s">
        <v>82</v>
      </c>
      <c r="C133" s="120">
        <f>SUM(C134:C135)</f>
        <v>0</v>
      </c>
      <c r="D133" s="121">
        <f>SUM(D134:D135)</f>
        <v>0</v>
      </c>
      <c r="E133" s="121">
        <f>SUM(E134:E135)</f>
        <v>0</v>
      </c>
      <c r="F133" s="121">
        <f>SUM(F134:F135)</f>
        <v>0</v>
      </c>
      <c r="G133" s="121">
        <f>SUM(G134:G135)</f>
        <v>0</v>
      </c>
    </row>
    <row r="134" spans="1:7" ht="22.5" x14ac:dyDescent="0.25">
      <c r="A134" s="51">
        <v>42</v>
      </c>
      <c r="B134" s="53" t="s">
        <v>29</v>
      </c>
      <c r="C134" s="122"/>
      <c r="D134" s="123"/>
      <c r="E134" s="123"/>
      <c r="F134" s="126"/>
      <c r="G134" s="123"/>
    </row>
    <row r="135" spans="1:7" x14ac:dyDescent="0.25">
      <c r="A135" s="51">
        <v>95</v>
      </c>
      <c r="B135" s="52" t="s">
        <v>74</v>
      </c>
      <c r="C135" s="122"/>
      <c r="D135" s="123"/>
      <c r="E135" s="123"/>
      <c r="F135" s="126"/>
      <c r="G135" s="123"/>
    </row>
    <row r="136" spans="1:7" ht="14.25" customHeight="1" x14ac:dyDescent="0.25">
      <c r="A136" s="49" t="s">
        <v>183</v>
      </c>
      <c r="B136" s="50" t="s">
        <v>83</v>
      </c>
      <c r="C136" s="120">
        <f>SUM(C137:C138)</f>
        <v>0</v>
      </c>
      <c r="D136" s="121">
        <f>SUM(D137:D138)</f>
        <v>0</v>
      </c>
      <c r="E136" s="121">
        <f>SUM(E137:E138)</f>
        <v>0</v>
      </c>
      <c r="F136" s="121">
        <f>SUM(F137:F138)</f>
        <v>0</v>
      </c>
      <c r="G136" s="121">
        <f>SUM(G137:G138)</f>
        <v>0</v>
      </c>
    </row>
    <row r="137" spans="1:7" ht="22.5" x14ac:dyDescent="0.25">
      <c r="A137" s="51">
        <v>42</v>
      </c>
      <c r="B137" s="53" t="s">
        <v>29</v>
      </c>
      <c r="C137" s="122"/>
      <c r="D137" s="123"/>
      <c r="E137" s="123"/>
      <c r="F137" s="126"/>
      <c r="G137" s="123"/>
    </row>
    <row r="138" spans="1:7" x14ac:dyDescent="0.25">
      <c r="A138" s="51">
        <v>95</v>
      </c>
      <c r="B138" s="52" t="s">
        <v>74</v>
      </c>
      <c r="C138" s="122"/>
      <c r="D138" s="123"/>
      <c r="E138" s="123"/>
      <c r="F138" s="126"/>
      <c r="G138" s="123"/>
    </row>
    <row r="139" spans="1:7" ht="15" customHeight="1" x14ac:dyDescent="0.25">
      <c r="A139" s="49" t="s">
        <v>75</v>
      </c>
      <c r="B139" s="50" t="s">
        <v>84</v>
      </c>
      <c r="C139" s="120">
        <f>SUM(C140:C141)</f>
        <v>0</v>
      </c>
      <c r="D139" s="121">
        <f>SUM(D140:D141)</f>
        <v>0</v>
      </c>
      <c r="E139" s="121">
        <f>SUM(E140:E141)</f>
        <v>0</v>
      </c>
      <c r="F139" s="121">
        <f>SUM(F140:F141)</f>
        <v>0</v>
      </c>
      <c r="G139" s="121">
        <f>SUM(G140:G141)</f>
        <v>0</v>
      </c>
    </row>
    <row r="140" spans="1:7" ht="22.5" x14ac:dyDescent="0.25">
      <c r="A140" s="51">
        <v>42</v>
      </c>
      <c r="B140" s="53" t="s">
        <v>29</v>
      </c>
      <c r="C140" s="122"/>
      <c r="D140" s="123"/>
      <c r="E140" s="123"/>
      <c r="F140" s="126"/>
      <c r="G140" s="123"/>
    </row>
    <row r="141" spans="1:7" x14ac:dyDescent="0.25">
      <c r="A141" s="51">
        <v>95</v>
      </c>
      <c r="B141" s="52" t="s">
        <v>74</v>
      </c>
      <c r="C141" s="122"/>
      <c r="D141" s="123"/>
      <c r="E141" s="123"/>
      <c r="F141" s="126"/>
      <c r="G141" s="123"/>
    </row>
    <row r="142" spans="1:7" ht="13.5" customHeight="1" x14ac:dyDescent="0.25">
      <c r="A142" s="49" t="s">
        <v>85</v>
      </c>
      <c r="B142" s="50" t="s">
        <v>86</v>
      </c>
      <c r="C142" s="120">
        <f>SUM(C143:C144)</f>
        <v>0</v>
      </c>
      <c r="D142" s="121">
        <f>SUM(D143:D144)</f>
        <v>0</v>
      </c>
      <c r="E142" s="121">
        <f>SUM(E143:E144)</f>
        <v>0</v>
      </c>
      <c r="F142" s="121">
        <f>SUM(F143:F144)</f>
        <v>0</v>
      </c>
      <c r="G142" s="121">
        <f>SUM(G143:G144)</f>
        <v>0</v>
      </c>
    </row>
    <row r="143" spans="1:7" ht="22.5" x14ac:dyDescent="0.25">
      <c r="A143" s="51">
        <v>42</v>
      </c>
      <c r="B143" s="53" t="s">
        <v>29</v>
      </c>
      <c r="C143" s="122">
        <v>0</v>
      </c>
      <c r="D143" s="123">
        <v>0</v>
      </c>
      <c r="E143" s="123"/>
      <c r="F143" s="126">
        <v>0</v>
      </c>
      <c r="G143" s="123">
        <v>0</v>
      </c>
    </row>
    <row r="144" spans="1:7" x14ac:dyDescent="0.25">
      <c r="A144" s="51">
        <v>96</v>
      </c>
      <c r="B144" s="52" t="s">
        <v>74</v>
      </c>
      <c r="C144" s="122"/>
      <c r="D144" s="123"/>
      <c r="E144" s="123"/>
      <c r="F144" s="126"/>
      <c r="G144" s="123"/>
    </row>
    <row r="145" spans="1:7" ht="19.5" x14ac:dyDescent="0.25">
      <c r="A145" s="49" t="s">
        <v>91</v>
      </c>
      <c r="B145" s="50" t="s">
        <v>92</v>
      </c>
      <c r="C145" s="120">
        <f>SUM(C146:C147)</f>
        <v>178.5</v>
      </c>
      <c r="D145" s="121">
        <f>SUM(D146:D147)</f>
        <v>250</v>
      </c>
      <c r="E145" s="121">
        <f>SUM(E146:E147)</f>
        <v>0</v>
      </c>
      <c r="F145" s="121">
        <f>SUM(F146:F147)</f>
        <v>0</v>
      </c>
      <c r="G145" s="121">
        <f>SUM(G146:G147)</f>
        <v>0</v>
      </c>
    </row>
    <row r="146" spans="1:7" ht="22.5" x14ac:dyDescent="0.25">
      <c r="A146" s="51">
        <v>42</v>
      </c>
      <c r="B146" s="53" t="s">
        <v>29</v>
      </c>
      <c r="C146" s="122">
        <v>178.5</v>
      </c>
      <c r="D146" s="123">
        <v>250</v>
      </c>
      <c r="E146" s="123">
        <v>0</v>
      </c>
      <c r="F146" s="126">
        <v>0</v>
      </c>
      <c r="G146" s="123">
        <v>0</v>
      </c>
    </row>
    <row r="147" spans="1:7" x14ac:dyDescent="0.25">
      <c r="A147" s="51">
        <v>97</v>
      </c>
      <c r="B147" s="52" t="s">
        <v>74</v>
      </c>
      <c r="C147" s="122"/>
      <c r="D147" s="123"/>
      <c r="E147" s="123"/>
      <c r="F147" s="126"/>
      <c r="G147" s="123"/>
    </row>
    <row r="148" spans="1:7" ht="27.75" customHeight="1" x14ac:dyDescent="0.25">
      <c r="A148" s="55" t="s">
        <v>206</v>
      </c>
      <c r="B148" s="56" t="s">
        <v>104</v>
      </c>
      <c r="C148" s="129">
        <f>SUM(C149+C151+C154+C157+C160+C163)</f>
        <v>1580</v>
      </c>
      <c r="D148" s="130">
        <f>SUM(D149+D151+D154+D157+D160+D163)</f>
        <v>1560</v>
      </c>
      <c r="E148" s="130">
        <f>SUM(E149+E151+E154+E157+E160+E163)</f>
        <v>1500</v>
      </c>
      <c r="F148" s="130">
        <f>SUM(F149+F151+F154+F157+F160+F163)</f>
        <v>1500</v>
      </c>
      <c r="G148" s="130">
        <f>SUM(G149+G151+G154+G157+G160+G163)</f>
        <v>1500</v>
      </c>
    </row>
    <row r="149" spans="1:7" ht="19.5" x14ac:dyDescent="0.25">
      <c r="A149" s="49" t="s">
        <v>70</v>
      </c>
      <c r="B149" s="50" t="s">
        <v>105</v>
      </c>
      <c r="C149" s="120">
        <f>SUM(C150)</f>
        <v>840</v>
      </c>
      <c r="D149" s="121">
        <f>SUM(D150)</f>
        <v>760</v>
      </c>
      <c r="E149" s="121">
        <f>SUM(E150)</f>
        <v>760</v>
      </c>
      <c r="F149" s="121">
        <f>SUM(F150)</f>
        <v>760</v>
      </c>
      <c r="G149" s="121">
        <f>SUM(G150)</f>
        <v>760</v>
      </c>
    </row>
    <row r="150" spans="1:7" ht="22.5" x14ac:dyDescent="0.25">
      <c r="A150" s="51">
        <v>42</v>
      </c>
      <c r="B150" s="53" t="s">
        <v>29</v>
      </c>
      <c r="C150" s="122">
        <v>840</v>
      </c>
      <c r="D150" s="123">
        <v>760</v>
      </c>
      <c r="E150" s="123">
        <v>760</v>
      </c>
      <c r="F150" s="126">
        <v>760</v>
      </c>
      <c r="G150" s="123">
        <v>760</v>
      </c>
    </row>
    <row r="151" spans="1:7" ht="15.75" customHeight="1" x14ac:dyDescent="0.25">
      <c r="A151" s="49" t="s">
        <v>79</v>
      </c>
      <c r="B151" s="50" t="s">
        <v>80</v>
      </c>
      <c r="C151" s="120">
        <f>SUM(C152:C153)</f>
        <v>0</v>
      </c>
      <c r="D151" s="121">
        <f>SUM(D152:D153)</f>
        <v>0</v>
      </c>
      <c r="E151" s="121">
        <f>SUM(E152:E153)</f>
        <v>0</v>
      </c>
      <c r="F151" s="121">
        <f>SUM(F152:F153)</f>
        <v>0</v>
      </c>
      <c r="G151" s="121">
        <f>SUM(G152:G153)</f>
        <v>0</v>
      </c>
    </row>
    <row r="152" spans="1:7" ht="22.5" x14ac:dyDescent="0.25">
      <c r="A152" s="51">
        <v>42</v>
      </c>
      <c r="B152" s="53" t="s">
        <v>29</v>
      </c>
      <c r="C152" s="122"/>
      <c r="D152" s="123"/>
      <c r="E152" s="123"/>
      <c r="F152" s="131"/>
      <c r="G152" s="132"/>
    </row>
    <row r="153" spans="1:7" x14ac:dyDescent="0.25">
      <c r="A153" s="51">
        <v>93</v>
      </c>
      <c r="B153" s="53" t="s">
        <v>74</v>
      </c>
      <c r="C153" s="122"/>
      <c r="D153" s="123"/>
      <c r="E153" s="123"/>
      <c r="F153" s="131"/>
      <c r="G153" s="132"/>
    </row>
    <row r="154" spans="1:7" ht="14.25" customHeight="1" x14ac:dyDescent="0.25">
      <c r="A154" s="49" t="s">
        <v>72</v>
      </c>
      <c r="B154" s="50" t="s">
        <v>81</v>
      </c>
      <c r="C154" s="133">
        <f>SUM(C155:C156)</f>
        <v>0</v>
      </c>
      <c r="D154" s="134">
        <f>SUM(D155:D156)</f>
        <v>0</v>
      </c>
      <c r="E154" s="134">
        <f>SUM(E155:E156)</f>
        <v>0</v>
      </c>
      <c r="F154" s="134">
        <f>SUM(F155:F156)</f>
        <v>0</v>
      </c>
      <c r="G154" s="134">
        <f>SUM(G155:G156)</f>
        <v>0</v>
      </c>
    </row>
    <row r="155" spans="1:7" ht="22.5" x14ac:dyDescent="0.25">
      <c r="A155" s="51">
        <v>42</v>
      </c>
      <c r="B155" s="53" t="s">
        <v>29</v>
      </c>
      <c r="C155" s="122"/>
      <c r="D155" s="123"/>
      <c r="E155" s="123"/>
      <c r="F155" s="131"/>
      <c r="G155" s="132"/>
    </row>
    <row r="156" spans="1:7" x14ac:dyDescent="0.25">
      <c r="A156" s="51">
        <v>94</v>
      </c>
      <c r="B156" s="53" t="s">
        <v>74</v>
      </c>
      <c r="C156" s="122"/>
      <c r="D156" s="123"/>
      <c r="E156" s="123"/>
      <c r="F156" s="131"/>
      <c r="G156" s="132"/>
    </row>
    <row r="157" spans="1:7" ht="15" customHeight="1" x14ac:dyDescent="0.25">
      <c r="A157" s="49" t="s">
        <v>185</v>
      </c>
      <c r="B157" s="50" t="s">
        <v>82</v>
      </c>
      <c r="C157" s="120">
        <f>SUM(C158:C159)</f>
        <v>740</v>
      </c>
      <c r="D157" s="121">
        <f>SUM(D158:D159)</f>
        <v>800</v>
      </c>
      <c r="E157" s="121">
        <f>SUM(E158:E159)</f>
        <v>740</v>
      </c>
      <c r="F157" s="121">
        <f>SUM(F158:F159)</f>
        <v>740</v>
      </c>
      <c r="G157" s="121">
        <f>SUM(G158:G159)</f>
        <v>740</v>
      </c>
    </row>
    <row r="158" spans="1:7" ht="22.5" x14ac:dyDescent="0.25">
      <c r="A158" s="51">
        <v>42</v>
      </c>
      <c r="B158" s="53" t="s">
        <v>29</v>
      </c>
      <c r="C158" s="122">
        <v>740</v>
      </c>
      <c r="D158" s="123">
        <v>800</v>
      </c>
      <c r="E158" s="123">
        <v>740</v>
      </c>
      <c r="F158" s="126">
        <v>740</v>
      </c>
      <c r="G158" s="123">
        <v>740</v>
      </c>
    </row>
    <row r="159" spans="1:7" x14ac:dyDescent="0.25">
      <c r="A159" s="51">
        <v>95</v>
      </c>
      <c r="B159" s="52" t="s">
        <v>74</v>
      </c>
      <c r="C159" s="122"/>
      <c r="D159" s="123"/>
      <c r="E159" s="123"/>
      <c r="F159" s="126"/>
      <c r="G159" s="123"/>
    </row>
    <row r="160" spans="1:7" ht="15" customHeight="1" x14ac:dyDescent="0.25">
      <c r="A160" s="49" t="s">
        <v>85</v>
      </c>
      <c r="B160" s="50" t="s">
        <v>86</v>
      </c>
      <c r="C160" s="120">
        <f>SUM(C161:C162)</f>
        <v>0</v>
      </c>
      <c r="D160" s="121">
        <f>SUM(D161:D162)</f>
        <v>0</v>
      </c>
      <c r="E160" s="121">
        <f>SUM(E161:E162)</f>
        <v>0</v>
      </c>
      <c r="F160" s="121">
        <f>SUM(F161:F162)</f>
        <v>0</v>
      </c>
      <c r="G160" s="121">
        <f>SUM(G161:G162)</f>
        <v>0</v>
      </c>
    </row>
    <row r="161" spans="1:7" ht="22.5" x14ac:dyDescent="0.25">
      <c r="A161" s="51">
        <v>42</v>
      </c>
      <c r="B161" s="53" t="s">
        <v>29</v>
      </c>
      <c r="C161" s="122">
        <v>0</v>
      </c>
      <c r="D161" s="123">
        <v>0</v>
      </c>
      <c r="E161" s="123"/>
      <c r="F161" s="126">
        <v>0</v>
      </c>
      <c r="G161" s="123">
        <v>0</v>
      </c>
    </row>
    <row r="162" spans="1:7" x14ac:dyDescent="0.25">
      <c r="A162" s="51">
        <v>92</v>
      </c>
      <c r="B162" s="52" t="s">
        <v>74</v>
      </c>
      <c r="C162" s="122"/>
      <c r="D162" s="123"/>
      <c r="E162" s="123"/>
      <c r="F162" s="126"/>
      <c r="G162" s="123"/>
    </row>
    <row r="163" spans="1:7" ht="19.5" x14ac:dyDescent="0.25">
      <c r="A163" s="49" t="s">
        <v>91</v>
      </c>
      <c r="B163" s="50" t="s">
        <v>92</v>
      </c>
      <c r="C163" s="120">
        <f>SUM(C164:C165)</f>
        <v>0</v>
      </c>
      <c r="D163" s="121">
        <f>SUM(D164:D165)</f>
        <v>0</v>
      </c>
      <c r="E163" s="121">
        <f>SUM(E164:E165)</f>
        <v>0</v>
      </c>
      <c r="F163" s="121">
        <f>SUM(F164:F165)</f>
        <v>0</v>
      </c>
      <c r="G163" s="121">
        <f>SUM(G164:G165)</f>
        <v>0</v>
      </c>
    </row>
    <row r="164" spans="1:7" ht="22.5" x14ac:dyDescent="0.25">
      <c r="A164" s="51">
        <v>42</v>
      </c>
      <c r="B164" s="53" t="s">
        <v>29</v>
      </c>
      <c r="C164" s="122"/>
      <c r="D164" s="123"/>
      <c r="E164" s="123"/>
      <c r="F164" s="126"/>
      <c r="G164" s="123"/>
    </row>
    <row r="165" spans="1:7" x14ac:dyDescent="0.25">
      <c r="A165" s="51">
        <v>92</v>
      </c>
      <c r="B165" s="52" t="s">
        <v>74</v>
      </c>
      <c r="C165" s="122"/>
      <c r="D165" s="123"/>
      <c r="E165" s="123"/>
      <c r="F165" s="126"/>
      <c r="G165" s="123"/>
    </row>
    <row r="166" spans="1:7" ht="29.25" customHeight="1" x14ac:dyDescent="0.25">
      <c r="A166" s="45" t="s">
        <v>207</v>
      </c>
      <c r="B166" s="46" t="s">
        <v>106</v>
      </c>
      <c r="C166" s="116">
        <f t="shared" ref="C166:G167" si="21">SUM(C167)</f>
        <v>1439008.77</v>
      </c>
      <c r="D166" s="117">
        <f t="shared" si="21"/>
        <v>1656320</v>
      </c>
      <c r="E166" s="117">
        <f t="shared" si="21"/>
        <v>1673700</v>
      </c>
      <c r="F166" s="117">
        <f t="shared" si="21"/>
        <v>1673700</v>
      </c>
      <c r="G166" s="117">
        <f t="shared" si="21"/>
        <v>1673700</v>
      </c>
    </row>
    <row r="167" spans="1:7" ht="27.75" customHeight="1" x14ac:dyDescent="0.25">
      <c r="A167" s="55" t="s">
        <v>208</v>
      </c>
      <c r="B167" s="56" t="s">
        <v>107</v>
      </c>
      <c r="C167" s="129">
        <f t="shared" si="21"/>
        <v>1439008.77</v>
      </c>
      <c r="D167" s="130">
        <f t="shared" si="21"/>
        <v>1656320</v>
      </c>
      <c r="E167" s="130">
        <f t="shared" si="21"/>
        <v>1673700</v>
      </c>
      <c r="F167" s="130">
        <f t="shared" si="21"/>
        <v>1673700</v>
      </c>
      <c r="G167" s="130">
        <f t="shared" si="21"/>
        <v>1673700</v>
      </c>
    </row>
    <row r="168" spans="1:7" ht="13.5" customHeight="1" x14ac:dyDescent="0.25">
      <c r="A168" s="49" t="s">
        <v>185</v>
      </c>
      <c r="B168" s="50" t="s">
        <v>82</v>
      </c>
      <c r="C168" s="120">
        <f>SUM(C169:C172)</f>
        <v>1439008.77</v>
      </c>
      <c r="D168" s="121">
        <f>SUM(D169:D172)</f>
        <v>1656320</v>
      </c>
      <c r="E168" s="121">
        <f>SUM(E169:E172)</f>
        <v>1673700</v>
      </c>
      <c r="F168" s="121">
        <f t="shared" ref="F168:G168" si="22">SUM(F169:F172)</f>
        <v>1673700</v>
      </c>
      <c r="G168" s="121">
        <f t="shared" si="22"/>
        <v>1673700</v>
      </c>
    </row>
    <row r="169" spans="1:7" x14ac:dyDescent="0.25">
      <c r="A169" s="51">
        <v>31</v>
      </c>
      <c r="B169" s="53" t="s">
        <v>11</v>
      </c>
      <c r="C169" s="122">
        <v>1417920.04</v>
      </c>
      <c r="D169" s="123">
        <v>1633655</v>
      </c>
      <c r="E169" s="123">
        <v>1650000</v>
      </c>
      <c r="F169" s="123">
        <v>1650000</v>
      </c>
      <c r="G169" s="123">
        <v>1650000</v>
      </c>
    </row>
    <row r="170" spans="1:7" x14ac:dyDescent="0.25">
      <c r="A170" s="51">
        <v>32</v>
      </c>
      <c r="B170" s="53" t="s">
        <v>21</v>
      </c>
      <c r="C170" s="122">
        <v>21088.73</v>
      </c>
      <c r="D170" s="123">
        <v>22665</v>
      </c>
      <c r="E170" s="123">
        <v>23700</v>
      </c>
      <c r="F170" s="123">
        <v>23700</v>
      </c>
      <c r="G170" s="123">
        <v>23700</v>
      </c>
    </row>
    <row r="171" spans="1:7" x14ac:dyDescent="0.25">
      <c r="A171" s="51">
        <v>34</v>
      </c>
      <c r="B171" s="53" t="s">
        <v>108</v>
      </c>
      <c r="C171" s="122">
        <v>0</v>
      </c>
      <c r="D171" s="123">
        <v>0</v>
      </c>
      <c r="E171" s="123">
        <v>0</v>
      </c>
      <c r="F171" s="126">
        <v>0</v>
      </c>
      <c r="G171" s="123">
        <v>0</v>
      </c>
    </row>
    <row r="172" spans="1:7" x14ac:dyDescent="0.25">
      <c r="A172" s="51">
        <v>95</v>
      </c>
      <c r="B172" s="53" t="s">
        <v>74</v>
      </c>
      <c r="C172" s="122"/>
      <c r="D172" s="123"/>
      <c r="E172" s="123"/>
      <c r="F172" s="126"/>
      <c r="G172" s="123"/>
    </row>
  </sheetData>
  <mergeCells count="2">
    <mergeCell ref="A1:G1"/>
    <mergeCell ref="A3:G3"/>
  </mergeCells>
  <pageMargins left="0.7" right="0.7" top="0.75" bottom="0.75" header="0.3" footer="0.3"/>
  <pageSetup paperSize="9"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Slavica Galetović</cp:lastModifiedBy>
  <cp:lastPrinted>2025-10-21T07:15:14Z</cp:lastPrinted>
  <dcterms:created xsi:type="dcterms:W3CDTF">2022-08-12T12:51:27Z</dcterms:created>
  <dcterms:modified xsi:type="dcterms:W3CDTF">2025-11-11T07:47:10Z</dcterms:modified>
</cp:coreProperties>
</file>