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RO RACUNALO\Drive(C)\FINANCIJSKI PLAN\2025\"/>
    </mc:Choice>
  </mc:AlternateContent>
  <bookViews>
    <workbookView xWindow="0" yWindow="0" windowWidth="28800" windowHeight="1173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POSEBNI DIO" sheetId="7" r:id="rId6"/>
    <sheet name="List2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7" l="1"/>
  <c r="F169" i="7" l="1"/>
  <c r="G169" i="7"/>
  <c r="G119" i="7"/>
  <c r="G121" i="7"/>
  <c r="F100" i="7"/>
  <c r="F99" i="7" s="1"/>
  <c r="G100" i="7"/>
  <c r="E6" i="7"/>
  <c r="G6" i="7"/>
  <c r="E167" i="7"/>
  <c r="E169" i="7"/>
  <c r="D169" i="7"/>
  <c r="D168" i="7" s="1"/>
  <c r="D167" i="7" s="1"/>
  <c r="C169" i="7"/>
  <c r="C168" i="7" s="1"/>
  <c r="C167" i="7" s="1"/>
  <c r="G168" i="7"/>
  <c r="G167" i="7" s="1"/>
  <c r="F168" i="7"/>
  <c r="F167" i="7" s="1"/>
  <c r="E168" i="7"/>
  <c r="G164" i="7"/>
  <c r="F164" i="7"/>
  <c r="E164" i="7"/>
  <c r="D164" i="7"/>
  <c r="C164" i="7"/>
  <c r="G161" i="7"/>
  <c r="F161" i="7"/>
  <c r="E161" i="7"/>
  <c r="D161" i="7"/>
  <c r="C161" i="7"/>
  <c r="G158" i="7"/>
  <c r="F158" i="7"/>
  <c r="E158" i="7"/>
  <c r="D158" i="7"/>
  <c r="C158" i="7"/>
  <c r="G155" i="7"/>
  <c r="F155" i="7"/>
  <c r="E155" i="7"/>
  <c r="D155" i="7"/>
  <c r="C155" i="7"/>
  <c r="G152" i="7"/>
  <c r="F152" i="7"/>
  <c r="E152" i="7"/>
  <c r="D152" i="7"/>
  <c r="C152" i="7"/>
  <c r="C149" i="7" s="1"/>
  <c r="G150" i="7"/>
  <c r="G149" i="7" s="1"/>
  <c r="F150" i="7"/>
  <c r="E150" i="7"/>
  <c r="D150" i="7"/>
  <c r="C150" i="7"/>
  <c r="D149" i="7"/>
  <c r="G146" i="7"/>
  <c r="F146" i="7"/>
  <c r="E146" i="7"/>
  <c r="D146" i="7"/>
  <c r="C146" i="7"/>
  <c r="G143" i="7"/>
  <c r="F143" i="7"/>
  <c r="E143" i="7"/>
  <c r="D143" i="7"/>
  <c r="C143" i="7"/>
  <c r="G140" i="7"/>
  <c r="F140" i="7"/>
  <c r="E140" i="7"/>
  <c r="D140" i="7"/>
  <c r="C140" i="7"/>
  <c r="G137" i="7"/>
  <c r="F137" i="7"/>
  <c r="E137" i="7"/>
  <c r="D137" i="7"/>
  <c r="C137" i="7"/>
  <c r="G134" i="7"/>
  <c r="F134" i="7"/>
  <c r="E134" i="7"/>
  <c r="D134" i="7"/>
  <c r="C134" i="7"/>
  <c r="G131" i="7"/>
  <c r="F131" i="7"/>
  <c r="E131" i="7"/>
  <c r="D131" i="7"/>
  <c r="C131" i="7"/>
  <c r="G128" i="7"/>
  <c r="F128" i="7"/>
  <c r="E128" i="7"/>
  <c r="E127" i="7" s="1"/>
  <c r="D128" i="7"/>
  <c r="D127" i="7" s="1"/>
  <c r="D126" i="7" s="1"/>
  <c r="C128" i="7"/>
  <c r="C127" i="7" s="1"/>
  <c r="G124" i="7"/>
  <c r="G123" i="7" s="1"/>
  <c r="F124" i="7"/>
  <c r="F123" i="7" s="1"/>
  <c r="E124" i="7"/>
  <c r="D124" i="7"/>
  <c r="C124" i="7"/>
  <c r="C123" i="7" s="1"/>
  <c r="E123" i="7"/>
  <c r="D123" i="7"/>
  <c r="F121" i="7"/>
  <c r="E121" i="7"/>
  <c r="D121" i="7"/>
  <c r="C121" i="7"/>
  <c r="F119" i="7"/>
  <c r="E119" i="7"/>
  <c r="E118" i="7" s="1"/>
  <c r="D119" i="7"/>
  <c r="D118" i="7" s="1"/>
  <c r="C119" i="7"/>
  <c r="C118" i="7" s="1"/>
  <c r="G114" i="7"/>
  <c r="G113" i="7" s="1"/>
  <c r="F114" i="7"/>
  <c r="E114" i="7"/>
  <c r="E113" i="7" s="1"/>
  <c r="D114" i="7"/>
  <c r="D113" i="7" s="1"/>
  <c r="C114" i="7"/>
  <c r="C113" i="7" s="1"/>
  <c r="F113" i="7"/>
  <c r="G109" i="7"/>
  <c r="G108" i="7" s="1"/>
  <c r="F109" i="7"/>
  <c r="F108" i="7" s="1"/>
  <c r="E109" i="7"/>
  <c r="E108" i="7" s="1"/>
  <c r="D109" i="7"/>
  <c r="C109" i="7"/>
  <c r="D108" i="7"/>
  <c r="C108" i="7"/>
  <c r="G104" i="7"/>
  <c r="G103" i="7" s="1"/>
  <c r="F104" i="7"/>
  <c r="F103" i="7" s="1"/>
  <c r="E104" i="7"/>
  <c r="E103" i="7" s="1"/>
  <c r="D104" i="7"/>
  <c r="D103" i="7" s="1"/>
  <c r="C104" i="7"/>
  <c r="C103" i="7" s="1"/>
  <c r="G99" i="7"/>
  <c r="E100" i="7"/>
  <c r="D100" i="7"/>
  <c r="D99" i="7" s="1"/>
  <c r="C100" i="7"/>
  <c r="C99" i="7" s="1"/>
  <c r="E99" i="7"/>
  <c r="G97" i="7"/>
  <c r="G96" i="7" s="1"/>
  <c r="F97" i="7"/>
  <c r="F96" i="7" s="1"/>
  <c r="E97" i="7"/>
  <c r="E96" i="7" s="1"/>
  <c r="D97" i="7"/>
  <c r="C97" i="7"/>
  <c r="D96" i="7"/>
  <c r="C96" i="7"/>
  <c r="G94" i="7"/>
  <c r="F94" i="7"/>
  <c r="F93" i="7" s="1"/>
  <c r="E94" i="7"/>
  <c r="E93" i="7" s="1"/>
  <c r="D94" i="7"/>
  <c r="D93" i="7" s="1"/>
  <c r="C94" i="7"/>
  <c r="C93" i="7" s="1"/>
  <c r="G93" i="7"/>
  <c r="G91" i="7"/>
  <c r="G90" i="7" s="1"/>
  <c r="F91" i="7"/>
  <c r="E91" i="7"/>
  <c r="D91" i="7"/>
  <c r="D90" i="7" s="1"/>
  <c r="C91" i="7"/>
  <c r="C90" i="7" s="1"/>
  <c r="F90" i="7"/>
  <c r="E90" i="7"/>
  <c r="G88" i="7"/>
  <c r="G87" i="7" s="1"/>
  <c r="F88" i="7"/>
  <c r="F87" i="7" s="1"/>
  <c r="E88" i="7"/>
  <c r="E87" i="7" s="1"/>
  <c r="D88" i="7"/>
  <c r="C88" i="7"/>
  <c r="D87" i="7"/>
  <c r="C87" i="7"/>
  <c r="G85" i="7"/>
  <c r="F85" i="7"/>
  <c r="F84" i="7" s="1"/>
  <c r="E85" i="7"/>
  <c r="E84" i="7" s="1"/>
  <c r="D85" i="7"/>
  <c r="D84" i="7" s="1"/>
  <c r="C85" i="7"/>
  <c r="C84" i="7" s="1"/>
  <c r="G84" i="7"/>
  <c r="G81" i="7"/>
  <c r="F81" i="7"/>
  <c r="E81" i="7"/>
  <c r="D81" i="7"/>
  <c r="D77" i="7" s="1"/>
  <c r="C81" i="7"/>
  <c r="G78" i="7"/>
  <c r="G77" i="7" s="1"/>
  <c r="F78" i="7"/>
  <c r="F77" i="7" s="1"/>
  <c r="E78" i="7"/>
  <c r="E77" i="7" s="1"/>
  <c r="D78" i="7"/>
  <c r="C78" i="7"/>
  <c r="C77" i="7" s="1"/>
  <c r="G74" i="7"/>
  <c r="G73" i="7" s="1"/>
  <c r="F74" i="7"/>
  <c r="F73" i="7" s="1"/>
  <c r="E74" i="7"/>
  <c r="E73" i="7" s="1"/>
  <c r="D74" i="7"/>
  <c r="D73" i="7" s="1"/>
  <c r="C74" i="7"/>
  <c r="C73" i="7"/>
  <c r="G70" i="7"/>
  <c r="G69" i="7" s="1"/>
  <c r="F70" i="7"/>
  <c r="F69" i="7" s="1"/>
  <c r="E70" i="7"/>
  <c r="E69" i="7" s="1"/>
  <c r="D70" i="7"/>
  <c r="D69" i="7" s="1"/>
  <c r="C70" i="7"/>
  <c r="C69" i="7" s="1"/>
  <c r="G67" i="7"/>
  <c r="F67" i="7"/>
  <c r="E67" i="7"/>
  <c r="D67" i="7"/>
  <c r="C67" i="7"/>
  <c r="G64" i="7"/>
  <c r="F64" i="7"/>
  <c r="E64" i="7"/>
  <c r="D64" i="7"/>
  <c r="C64" i="7"/>
  <c r="G62" i="7"/>
  <c r="G61" i="7" s="1"/>
  <c r="F62" i="7"/>
  <c r="F61" i="7" s="1"/>
  <c r="E62" i="7"/>
  <c r="E61" i="7" s="1"/>
  <c r="D62" i="7"/>
  <c r="D61" i="7" s="1"/>
  <c r="C62" i="7"/>
  <c r="C61" i="7"/>
  <c r="G57" i="7"/>
  <c r="F57" i="7"/>
  <c r="E57" i="7"/>
  <c r="D57" i="7"/>
  <c r="C57" i="7"/>
  <c r="G52" i="7"/>
  <c r="F52" i="7"/>
  <c r="E52" i="7"/>
  <c r="D52" i="7"/>
  <c r="C52" i="7"/>
  <c r="G48" i="7"/>
  <c r="F48" i="7"/>
  <c r="E48" i="7"/>
  <c r="D48" i="7"/>
  <c r="C48" i="7"/>
  <c r="G42" i="7"/>
  <c r="F42" i="7"/>
  <c r="E42" i="7"/>
  <c r="D42" i="7"/>
  <c r="C42" i="7"/>
  <c r="G37" i="7"/>
  <c r="F37" i="7"/>
  <c r="E37" i="7"/>
  <c r="D37" i="7"/>
  <c r="C37" i="7"/>
  <c r="G33" i="7"/>
  <c r="F33" i="7"/>
  <c r="D33" i="7"/>
  <c r="C33" i="7"/>
  <c r="G30" i="7"/>
  <c r="F30" i="7"/>
  <c r="E30" i="7"/>
  <c r="D30" i="7"/>
  <c r="D29" i="7" s="1"/>
  <c r="C30" i="7"/>
  <c r="C29" i="7" s="1"/>
  <c r="G26" i="7"/>
  <c r="F26" i="7"/>
  <c r="E26" i="7"/>
  <c r="D26" i="7"/>
  <c r="C26" i="7"/>
  <c r="G20" i="7"/>
  <c r="F20" i="7"/>
  <c r="E20" i="7"/>
  <c r="D20" i="7"/>
  <c r="C20" i="7"/>
  <c r="G16" i="7"/>
  <c r="F16" i="7"/>
  <c r="E16" i="7"/>
  <c r="E15" i="7" s="1"/>
  <c r="D16" i="7"/>
  <c r="D15" i="7" s="1"/>
  <c r="D14" i="7" s="1"/>
  <c r="C16" i="7"/>
  <c r="C15" i="7"/>
  <c r="G12" i="7"/>
  <c r="G11" i="7" s="1"/>
  <c r="F12" i="7"/>
  <c r="F11" i="7" s="1"/>
  <c r="E12" i="7"/>
  <c r="D12" i="7"/>
  <c r="D11" i="7" s="1"/>
  <c r="C12" i="7"/>
  <c r="C11" i="7" s="1"/>
  <c r="C6" i="7" s="1"/>
  <c r="E11" i="7"/>
  <c r="G8" i="7"/>
  <c r="F8" i="7"/>
  <c r="E8" i="7"/>
  <c r="D8" i="7"/>
  <c r="C8" i="7"/>
  <c r="G7" i="7"/>
  <c r="F7" i="7"/>
  <c r="E7" i="7"/>
  <c r="D7" i="7"/>
  <c r="D6" i="7" s="1"/>
  <c r="D5" i="7" s="1"/>
  <c r="C7" i="7"/>
  <c r="E29" i="7" l="1"/>
  <c r="E14" i="7" s="1"/>
  <c r="E5" i="7" s="1"/>
  <c r="E149" i="7"/>
  <c r="E126" i="7" s="1"/>
  <c r="F149" i="7"/>
  <c r="F127" i="7"/>
  <c r="F126" i="7" s="1"/>
  <c r="G127" i="7"/>
  <c r="G126" i="7" s="1"/>
  <c r="G118" i="7" s="1"/>
  <c r="F118" i="7"/>
  <c r="G29" i="7"/>
  <c r="F29" i="7"/>
  <c r="G15" i="7"/>
  <c r="F15" i="7"/>
  <c r="F6" i="7"/>
  <c r="C126" i="7"/>
  <c r="C14" i="7"/>
  <c r="C5" i="7"/>
  <c r="B12" i="5"/>
  <c r="B11" i="5"/>
  <c r="F33" i="3"/>
  <c r="E33" i="3"/>
  <c r="F20" i="3"/>
  <c r="E20" i="3"/>
  <c r="F51" i="8"/>
  <c r="F49" i="8"/>
  <c r="F45" i="8"/>
  <c r="F43" i="8"/>
  <c r="F41" i="8"/>
  <c r="F38" i="8"/>
  <c r="E51" i="8"/>
  <c r="E49" i="8"/>
  <c r="E45" i="8"/>
  <c r="E43" i="8"/>
  <c r="E41" i="8"/>
  <c r="E38" i="8"/>
  <c r="B51" i="8"/>
  <c r="B49" i="8"/>
  <c r="B45" i="8"/>
  <c r="D45" i="8"/>
  <c r="C45" i="8"/>
  <c r="B43" i="8"/>
  <c r="B37" i="8" s="1"/>
  <c r="B41" i="8"/>
  <c r="B38" i="8"/>
  <c r="F26" i="8"/>
  <c r="F24" i="8"/>
  <c r="F22" i="8"/>
  <c r="F18" i="8"/>
  <c r="F16" i="8"/>
  <c r="F14" i="8"/>
  <c r="F11" i="8"/>
  <c r="E26" i="8"/>
  <c r="E24" i="8"/>
  <c r="E22" i="8"/>
  <c r="E18" i="8"/>
  <c r="E16" i="8"/>
  <c r="E14" i="8"/>
  <c r="E11" i="8"/>
  <c r="C22" i="8"/>
  <c r="D22" i="8"/>
  <c r="B22" i="8"/>
  <c r="D18" i="8"/>
  <c r="B18" i="8"/>
  <c r="C26" i="8"/>
  <c r="D26" i="8"/>
  <c r="B26" i="8"/>
  <c r="B11" i="8"/>
  <c r="B24" i="8"/>
  <c r="B16" i="8"/>
  <c r="B14" i="8"/>
  <c r="I31" i="3"/>
  <c r="I25" i="3"/>
  <c r="I33" i="3" s="1"/>
  <c r="H31" i="3"/>
  <c r="H25" i="3"/>
  <c r="H33" i="3" s="1"/>
  <c r="G14" i="7" l="1"/>
  <c r="G5" i="7" s="1"/>
  <c r="F14" i="7"/>
  <c r="F5" i="7" s="1"/>
  <c r="E37" i="8"/>
  <c r="F37" i="8"/>
  <c r="B10" i="8"/>
  <c r="B32" i="8" s="1"/>
  <c r="F10" i="8"/>
  <c r="F32" i="8" s="1"/>
  <c r="E10" i="8"/>
  <c r="E32" i="8" s="1"/>
  <c r="E25" i="3" l="1"/>
  <c r="G25" i="3"/>
  <c r="G33" i="3" s="1"/>
  <c r="F25" i="3"/>
  <c r="E31" i="3"/>
  <c r="G31" i="3"/>
  <c r="F31" i="3"/>
  <c r="F10" i="3"/>
  <c r="G10" i="3"/>
  <c r="G20" i="3" s="1"/>
  <c r="H10" i="3"/>
  <c r="H20" i="3" s="1"/>
  <c r="I10" i="3"/>
  <c r="I20" i="3" s="1"/>
  <c r="F18" i="3"/>
  <c r="G18" i="3"/>
  <c r="H18" i="3"/>
  <c r="I18" i="3"/>
  <c r="F16" i="3"/>
  <c r="G16" i="3"/>
  <c r="H16" i="3"/>
  <c r="I16" i="3"/>
  <c r="E10" i="3"/>
  <c r="E16" i="3"/>
  <c r="E18" i="3" l="1"/>
  <c r="J11" i="10" l="1"/>
  <c r="J8" i="10"/>
  <c r="I11" i="10"/>
  <c r="I8" i="10"/>
  <c r="I14" i="10" s="1"/>
  <c r="G11" i="10"/>
  <c r="G8" i="10"/>
  <c r="G37" i="10"/>
  <c r="F37" i="10"/>
  <c r="J14" i="10" l="1"/>
  <c r="F11" i="10"/>
  <c r="F14" i="10" s="1"/>
  <c r="F8" i="10"/>
  <c r="D51" i="8" l="1"/>
  <c r="C51" i="8"/>
  <c r="D49" i="8"/>
  <c r="D43" i="8"/>
  <c r="C43" i="8"/>
  <c r="D41" i="8"/>
  <c r="C41" i="8"/>
  <c r="D38" i="8"/>
  <c r="C38" i="8"/>
  <c r="C37" i="8" s="1"/>
  <c r="D24" i="8"/>
  <c r="D16" i="8"/>
  <c r="D14" i="8"/>
  <c r="D11" i="8"/>
  <c r="C24" i="8"/>
  <c r="C16" i="8"/>
  <c r="C14" i="8"/>
  <c r="C11" i="8"/>
  <c r="D37" i="8" l="1"/>
  <c r="C10" i="8"/>
  <c r="C32" i="8" s="1"/>
  <c r="D10" i="8"/>
  <c r="D32" i="8" s="1"/>
  <c r="F11" i="5" l="1"/>
  <c r="E12" i="5"/>
  <c r="E11" i="5" s="1"/>
  <c r="D12" i="5" l="1"/>
  <c r="D11" i="5" s="1"/>
  <c r="C12" i="5"/>
  <c r="C11" i="5" s="1"/>
  <c r="H8" i="10" l="1"/>
  <c r="G14" i="10" l="1"/>
  <c r="G29" i="10" s="1"/>
  <c r="J21" i="10" l="1"/>
  <c r="I21" i="10"/>
  <c r="H21" i="10"/>
  <c r="G21" i="10"/>
  <c r="F21" i="10"/>
  <c r="H11" i="10"/>
  <c r="H37" i="10" l="1"/>
  <c r="I34" i="10" s="1"/>
  <c r="H14" i="10"/>
  <c r="I22" i="10"/>
  <c r="I28" i="10" s="1"/>
  <c r="I29" i="10" s="1"/>
  <c r="J22" i="10"/>
  <c r="J28" i="10" s="1"/>
  <c r="J29" i="10" s="1"/>
  <c r="F22" i="10"/>
  <c r="F28" i="10" s="1"/>
  <c r="F29" i="10" s="1"/>
  <c r="H22" i="10" l="1"/>
  <c r="H28" i="10" s="1"/>
  <c r="H29" i="10" s="1"/>
  <c r="I37" i="10"/>
  <c r="J34" i="10" s="1"/>
  <c r="J37" i="10" s="1"/>
</calcChain>
</file>

<file path=xl/sharedStrings.xml><?xml version="1.0" encoding="utf-8"?>
<sst xmlns="http://schemas.openxmlformats.org/spreadsheetml/2006/main" count="427" uniqueCount="203">
  <si>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</si>
  <si>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</si>
  <si>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</si>
  <si>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</si>
  <si>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</si>
  <si>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</si>
  <si>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</si>
  <si>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</si>
  <si>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</si>
  <si>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</si>
  <si>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</si>
  <si>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</si>
  <si>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</si>
  <si>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</si>
  <si>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</si>
  <si>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</si>
  <si>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</si>
  <si>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</si>
  <si>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</si>
  <si>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</si>
  <si>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</si>
  <si>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</si>
  <si>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</si>
  <si>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</si>
  <si>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</si>
  <si>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</si>
  <si>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</si>
  <si>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</si>
  <si>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</si>
  <si>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</si>
  <si>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</si>
  <si>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</si>
  <si>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</si>
  <si>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</si>
  <si>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</si>
  <si>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</si>
  <si>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</si>
  <si>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</si>
  <si>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</si>
  <si>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</si>
  <si>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</si>
  <si>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</si>
  <si>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</si>
  <si>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</si>
  <si>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</si>
  <si>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</si>
  <si>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</si>
  <si>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</si>
  <si>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</si>
  <si>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</si>
  <si>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</si>
  <si>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</si>
  <si>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</si>
  <si>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</si>
  <si>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</si>
  <si>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</si>
  <si>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</si>
  <si>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</si>
  <si>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</si>
  <si>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</si>
  <si>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</si>
  <si>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</si>
  <si>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</si>
  <si>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</si>
  <si>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</si>
  <si>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PK-OSNOVNA ŠKOLA:</t>
  </si>
  <si>
    <t>Program M033200</t>
  </si>
  <si>
    <t>DECENTRALIZIRANE FUN.-MINIMALNI FIN.STANDARD</t>
  </si>
  <si>
    <t>REDOVNA PROGRAMSKA DJELATNOST OSNOVNIH ŠKOLA</t>
  </si>
  <si>
    <t>POREZNI PRIHODI ZA DECENTRALIZIRANE FUNKCIJE</t>
  </si>
  <si>
    <t>Financijski rashodi</t>
  </si>
  <si>
    <t>KAPITALNA ULAGANJA U OPREMU - DECENTR.SREDSTVA/ po razrednom odjelu</t>
  </si>
  <si>
    <t>ŠIRE JAVNE POTREBE-IZNAD MINIMALNOG STANDARDA</t>
  </si>
  <si>
    <t>SUFINANCIR.PRODUŽENOG BORAV.ICJELOD.NASTAVE</t>
  </si>
  <si>
    <t>Izvor 1.1.1.</t>
  </si>
  <si>
    <t>PRIHODI OD GRADA/PLAN ŠKOLE</t>
  </si>
  <si>
    <t>Izvor 4.3.1.</t>
  </si>
  <si>
    <t>OSTALI NAMJENSKI PRIHODI</t>
  </si>
  <si>
    <t>Rezultat poslovanja</t>
  </si>
  <si>
    <t>Izvor 5.5.1.</t>
  </si>
  <si>
    <t>POMOĆI IZ DRUGIH PRORAČUNA</t>
  </si>
  <si>
    <t>IZVANNASTAVNE I IZVANŠKOLSKE AKTIVNOSTI</t>
  </si>
  <si>
    <t>PRIHODI OD GRADA-PLAN ŠKOLA KLUBOVI MLADIH TEHNIČARA,…</t>
  </si>
  <si>
    <t>Izvor 3.1.1.</t>
  </si>
  <si>
    <t>VLASTITI PRIHODI-PK</t>
  </si>
  <si>
    <t>PRIHODI ZA POSEBNE NAMJENE-PK</t>
  </si>
  <si>
    <t>Izvor 5.3.1.</t>
  </si>
  <si>
    <t>POMOĆI IZ DRŽAVNOG PRORAČUNA-PK</t>
  </si>
  <si>
    <t>Izvor 5.4.1.</t>
  </si>
  <si>
    <t>POMOĆI IZ ŽUPANIJSKOG PRORAČUNA-PK</t>
  </si>
  <si>
    <t>POMOĆI IZ DRUGIH PRORAČUNA-PK</t>
  </si>
  <si>
    <t>Izvor 6.1.1.</t>
  </si>
  <si>
    <t>DONACIJE-PK</t>
  </si>
  <si>
    <t>MANIFESTACIJE ODGOJA I ŠKOLSTVA</t>
  </si>
  <si>
    <t>PRIHODI OD GRADA</t>
  </si>
  <si>
    <t>POMOĆNICI U NASTAVI-GRAD</t>
  </si>
  <si>
    <t>HITNE INTERVENCIJE I ODRŽAVANJE ŠKOLE</t>
  </si>
  <si>
    <t>PRIHODI OD GRADA/plan škole /lom stakla</t>
  </si>
  <si>
    <t>Izvor 7.1.1.</t>
  </si>
  <si>
    <t>PRIHODI OD NEFINANCIJSKE IMOVINE I OSIGURANJA-PK</t>
  </si>
  <si>
    <t>NABAVKA UDŽENIKA I PRIBORA</t>
  </si>
  <si>
    <t>Naknade građanima i kućanstvima</t>
  </si>
  <si>
    <t>OSIGURANJE UČENIKA OSNOVNIH ŠKOLA</t>
  </si>
  <si>
    <t>DIOKLECIJANOVA ŠKRINJICA</t>
  </si>
  <si>
    <t>Aktivnost M033201A320111</t>
  </si>
  <si>
    <t>PROMETNI ODGOJ I SIGURNOST U PROMETU-POLIGON</t>
  </si>
  <si>
    <t>ŠKOLSKA SHEMA VOĆA I POVRĆA</t>
  </si>
  <si>
    <t>PRIHODI OD GRADA-plan škola</t>
  </si>
  <si>
    <t>PROJEKT E-ŠKOLE</t>
  </si>
  <si>
    <t>PRIHODI OD GRADA/ plan škole</t>
  </si>
  <si>
    <t>KAPITALNA ULAGANJA U OŠ - IZNAD STANDARDA</t>
  </si>
  <si>
    <t>Kapitalni projekt    K320201</t>
  </si>
  <si>
    <t>KUPNJA OPREME ZA OŠ/samo vlastita sredstva/</t>
  </si>
  <si>
    <t>NABAVKA ŠKOLSKE LEKTIRE</t>
  </si>
  <si>
    <t>PRIHODI OD GRADA-40€ po razrednom odjelu</t>
  </si>
  <si>
    <t>RASHODI ZA ZAPOSLENE U OSNOVNIM ŠKOLAMA</t>
  </si>
  <si>
    <t>RASHODI ZA ZAPOSLENE</t>
  </si>
  <si>
    <t>Ostali financ. rashodi</t>
  </si>
  <si>
    <t>PLAN 2024.</t>
  </si>
  <si>
    <t>PROJEKCIJA 2026.</t>
  </si>
  <si>
    <t>"S POMOĆNIKOM MOGU BOLJE VI"-EU</t>
  </si>
  <si>
    <t>Izvor</t>
  </si>
  <si>
    <t>Prihodi od uprav. i admin. pristojbi, pristojbi po poseb. propisima i naknada</t>
  </si>
  <si>
    <t>Donacije</t>
  </si>
  <si>
    <t>RASHODI POSLOVANJA</t>
  </si>
  <si>
    <t>BROJČANA OZNAKA I NAZIV</t>
  </si>
  <si>
    <t>09 Obrazovanje</t>
  </si>
  <si>
    <t>091 Predškolsko i osnovno obrazovanje</t>
  </si>
  <si>
    <t>096 Dodatne usluge u obrazovanju</t>
  </si>
  <si>
    <t>Tekuće donacije u naravi</t>
  </si>
  <si>
    <t>Tekuće pomoći u naravi</t>
  </si>
  <si>
    <t>B. RAČUN FINANCIRANJA PREMA EKONOMSKOJ KLASIFIKACIJI I IZVORIMA FINANCIRANJA</t>
  </si>
  <si>
    <t>Prihodi za posebne namjene višak</t>
  </si>
  <si>
    <t>Vlastiti prihod višak</t>
  </si>
  <si>
    <t>Višak</t>
  </si>
  <si>
    <t>Vlastiti prihodi višak</t>
  </si>
  <si>
    <t>652.. + prehrana ministarstvo</t>
  </si>
  <si>
    <t>sve šta nije obrazovanje</t>
  </si>
  <si>
    <t xml:space="preserve">  12 Prihodi za decentralizirane funkcije</t>
  </si>
  <si>
    <t xml:space="preserve">  53 Pomoći iz državnog proračuna</t>
  </si>
  <si>
    <t xml:space="preserve">  54 Pomoći iz županijskog proračuna</t>
  </si>
  <si>
    <t>6 Donacije</t>
  </si>
  <si>
    <t xml:space="preserve">  61 Donacije</t>
  </si>
  <si>
    <t>7 Prihodi od nefinancijske imovine</t>
  </si>
  <si>
    <t xml:space="preserve"> 72 Prihodi od prodaje dugotrajne imovine</t>
  </si>
  <si>
    <t>9 Rezultat</t>
  </si>
  <si>
    <t xml:space="preserve"> 93 Vlastiti prihod - višak</t>
  </si>
  <si>
    <t xml:space="preserve"> 94 Prihod za posebne namjene- višak</t>
  </si>
  <si>
    <t xml:space="preserve">  12 Rashodi za decentralizirane funkcije</t>
  </si>
  <si>
    <t>FINANCIJSKI PLAN PRORAČUNSKOG KORISNIKA JEDINICE LOKALNE I PODRUČNE (REGIONALNE) SAMOUPRAVE 
ZA 2025. I PROJEKCIJA ZA 2026. I 2027. GODINU</t>
  </si>
  <si>
    <t>Izvršenje 2023.*</t>
  </si>
  <si>
    <t>Plan 2024.</t>
  </si>
  <si>
    <t>Proračun za 2025.</t>
  </si>
  <si>
    <t>Projekcija proračuna
za 2027.</t>
  </si>
  <si>
    <t>Plan
za 2025.</t>
  </si>
  <si>
    <t>Projekcija 
za 2027.</t>
  </si>
  <si>
    <t>Plan za 2025.</t>
  </si>
  <si>
    <t>Plan 
za 2025.</t>
  </si>
  <si>
    <t>Izvršenje 2023.</t>
  </si>
  <si>
    <t>PLAN 2025.</t>
  </si>
  <si>
    <t>PROJEKCIJA 2027.</t>
  </si>
  <si>
    <t>Prihodi od imovine</t>
  </si>
  <si>
    <t xml:space="preserve"> 96 Donacije - višak</t>
  </si>
  <si>
    <t xml:space="preserve"> 97 Prihodi od nefin. imovine - višak</t>
  </si>
  <si>
    <t xml:space="preserve"> '95 Pomoći  - višak</t>
  </si>
  <si>
    <t xml:space="preserve">  52 Pomoći temeljem prijenosa EU sredstava</t>
  </si>
  <si>
    <t xml:space="preserve"> 52 Pomoći temeljem prijenosa EU sredstava</t>
  </si>
  <si>
    <t>UKUPNO PRIHODI  6+7+9</t>
  </si>
  <si>
    <t>UKUPNO RASHODI 3+4</t>
  </si>
  <si>
    <t>UKUPNO PRIHODI + REZULTAT</t>
  </si>
  <si>
    <t>Glava 1030113300</t>
  </si>
  <si>
    <t>Aktivnost S023200A320001</t>
  </si>
  <si>
    <t>Izvor 1.1.2.</t>
  </si>
  <si>
    <t>Aktivnost S02 3200K320001</t>
  </si>
  <si>
    <t>Program S02 3201</t>
  </si>
  <si>
    <t>Aktivnost A320101</t>
  </si>
  <si>
    <t>Aktivnost A320102</t>
  </si>
  <si>
    <t>Aktivnost A320103</t>
  </si>
  <si>
    <t>Aktivnost A320115</t>
  </si>
  <si>
    <t>Aktivnost A320111</t>
  </si>
  <si>
    <t>Aktivnost A320104</t>
  </si>
  <si>
    <t>POMOĆI IZ DŽAVNOG PRORAČUNA</t>
  </si>
  <si>
    <t>Aktivnost A320116</t>
  </si>
  <si>
    <t>Aktivnost A320120</t>
  </si>
  <si>
    <t>ODRŽAVANJE OBJEKATA</t>
  </si>
  <si>
    <t>Aktivnost A320106</t>
  </si>
  <si>
    <t>Aktivnost T320101</t>
  </si>
  <si>
    <t>Aktivnost A320113</t>
  </si>
  <si>
    <t>Aktivnost T320105</t>
  </si>
  <si>
    <t>"S POMOĆNIKOM MOGU BOLJE V"-EU</t>
  </si>
  <si>
    <t>Aktivnost T320111</t>
  </si>
  <si>
    <t>Aktivnost T320112</t>
  </si>
  <si>
    <t>"S POMOĆNIKOM MOGU BOLJE VII"-EU</t>
  </si>
  <si>
    <t>Izvor 5.2.2.</t>
  </si>
  <si>
    <t>Aktivnost T320107</t>
  </si>
  <si>
    <t>PREHRANA UČENIKA</t>
  </si>
  <si>
    <t>POMOĆI IZ DRŽAVNOG PRORAČUNA</t>
  </si>
  <si>
    <t>Aktivnost A320114</t>
  </si>
  <si>
    <t>VLASTITA SREDSTVA</t>
  </si>
  <si>
    <t>Program S02 3202</t>
  </si>
  <si>
    <t>Aktivnost K320250</t>
  </si>
  <si>
    <t>Program S02 3203</t>
  </si>
  <si>
    <t>Aktivnost A320301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</si>
</sst>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FFFF"/>
      <name val="Arial"/>
      <family val="2"/>
      <charset val="238"/>
    </font>
    <font>
      <i/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7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60497A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19" fillId="5" borderId="6" xfId="0" applyFont="1" applyFill="1" applyBorder="1" applyAlignment="1" applyProtection="1">
      <alignment horizontal="center" vertical="top" wrapText="1" readingOrder="1"/>
      <protection locked="0"/>
    </xf>
    <xf numFmtId="0" fontId="19" fillId="5" borderId="3" xfId="0" applyFont="1" applyFill="1" applyBorder="1" applyAlignment="1" applyProtection="1">
      <alignment horizontal="center" vertical="top" wrapText="1" readingOrder="1"/>
      <protection locked="0"/>
    </xf>
    <xf numFmtId="0" fontId="20" fillId="6" borderId="7" xfId="0" applyFont="1" applyFill="1" applyBorder="1" applyAlignment="1" applyProtection="1">
      <alignment vertical="top" wrapText="1" readingOrder="1"/>
      <protection locked="0"/>
    </xf>
    <xf numFmtId="0" fontId="20" fillId="6" borderId="8" xfId="0" applyFont="1" applyFill="1" applyBorder="1" applyAlignment="1" applyProtection="1">
      <alignment vertical="top" wrapText="1" readingOrder="1"/>
      <protection locked="0"/>
    </xf>
    <xf numFmtId="164" fontId="20" fillId="6" borderId="7" xfId="0" applyNumberFormat="1" applyFont="1" applyFill="1" applyBorder="1" applyAlignment="1" applyProtection="1">
      <alignment horizontal="right" vertical="top" wrapText="1" readingOrder="1"/>
      <protection locked="0"/>
    </xf>
    <xf numFmtId="0" fontId="19" fillId="7" borderId="3" xfId="0" applyFont="1" applyFill="1" applyBorder="1" applyAlignment="1" applyProtection="1">
      <alignment vertical="top" wrapText="1" readingOrder="1"/>
      <protection locked="0"/>
    </xf>
    <xf numFmtId="0" fontId="19" fillId="7" borderId="1" xfId="0" applyFont="1" applyFill="1" applyBorder="1" applyAlignment="1" applyProtection="1">
      <alignment vertical="top" wrapText="1" readingOrder="1"/>
      <protection locked="0"/>
    </xf>
    <xf numFmtId="164" fontId="19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19" fillId="8" borderId="3" xfId="0" applyFont="1" applyFill="1" applyBorder="1" applyAlignment="1" applyProtection="1">
      <alignment vertical="top" wrapText="1" readingOrder="1"/>
      <protection locked="0"/>
    </xf>
    <xf numFmtId="0" fontId="19" fillId="8" borderId="1" xfId="0" applyFont="1" applyFill="1" applyBorder="1" applyAlignment="1" applyProtection="1">
      <alignment vertical="top" wrapText="1" readingOrder="1"/>
      <protection locked="0"/>
    </xf>
    <xf numFmtId="164" fontId="19" fillId="8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1" fillId="9" borderId="3" xfId="0" applyFont="1" applyFill="1" applyBorder="1" applyAlignment="1" applyProtection="1">
      <alignment vertical="top" wrapText="1" readingOrder="1"/>
      <protection locked="0"/>
    </xf>
    <xf numFmtId="0" fontId="21" fillId="9" borderId="1" xfId="0" applyFont="1" applyFill="1" applyBorder="1" applyAlignment="1" applyProtection="1">
      <alignment vertical="top" wrapText="1" readingOrder="1"/>
      <protection locked="0"/>
    </xf>
    <xf numFmtId="0" fontId="22" fillId="10" borderId="3" xfId="0" applyFont="1" applyFill="1" applyBorder="1" applyAlignment="1" applyProtection="1">
      <alignment vertical="top" wrapText="1" readingOrder="1"/>
      <protection locked="0"/>
    </xf>
    <xf numFmtId="0" fontId="22" fillId="10" borderId="1" xfId="0" applyFont="1" applyFill="1" applyBorder="1" applyAlignment="1" applyProtection="1">
      <alignment vertical="top" wrapText="1" readingOrder="1"/>
      <protection locked="0"/>
    </xf>
    <xf numFmtId="164" fontId="22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10" borderId="1" xfId="0" applyFont="1" applyFill="1" applyBorder="1" applyAlignment="1" applyProtection="1">
      <alignment horizontal="left" vertical="top" wrapText="1" readingOrder="1"/>
      <protection locked="0"/>
    </xf>
    <xf numFmtId="164" fontId="22" fillId="10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23" fillId="9" borderId="1" xfId="0" applyFont="1" applyFill="1" applyBorder="1" applyAlignment="1" applyProtection="1">
      <alignment vertical="top" wrapText="1" readingOrder="1"/>
      <protection locked="0"/>
    </xf>
    <xf numFmtId="164" fontId="22" fillId="10" borderId="1" xfId="0" applyNumberFormat="1" applyFont="1" applyFill="1" applyBorder="1" applyAlignment="1" applyProtection="1">
      <alignment horizontal="left" vertical="top" wrapText="1" readingOrder="1"/>
      <protection locked="0"/>
    </xf>
    <xf numFmtId="164" fontId="22" fillId="10" borderId="3" xfId="0" applyNumberFormat="1" applyFont="1" applyFill="1" applyBorder="1" applyAlignment="1" applyProtection="1">
      <alignment horizontal="left" vertical="top" wrapText="1" readingOrder="1"/>
      <protection locked="0"/>
    </xf>
    <xf numFmtId="0" fontId="19" fillId="11" borderId="3" xfId="0" applyFont="1" applyFill="1" applyBorder="1" applyAlignment="1" applyProtection="1">
      <alignment vertical="top" wrapText="1" readingOrder="1"/>
      <protection locked="0"/>
    </xf>
    <xf numFmtId="0" fontId="19" fillId="11" borderId="1" xfId="0" applyFont="1" applyFill="1" applyBorder="1" applyAlignment="1" applyProtection="1">
      <alignment vertical="top" wrapText="1" readingOrder="1"/>
      <protection locked="0"/>
    </xf>
    <xf numFmtId="164" fontId="19" fillId="11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1" fillId="9" borderId="8" xfId="0" applyFont="1" applyFill="1" applyBorder="1" applyAlignment="1" applyProtection="1">
      <alignment vertical="top" wrapText="1" readingOrder="1"/>
      <protection locked="0"/>
    </xf>
    <xf numFmtId="0" fontId="21" fillId="9" borderId="9" xfId="0" applyFont="1" applyFill="1" applyBorder="1" applyAlignment="1" applyProtection="1">
      <alignment vertical="top" wrapText="1" readingOrder="1"/>
      <protection locked="0"/>
    </xf>
    <xf numFmtId="0" fontId="21" fillId="9" borderId="10" xfId="0" applyFont="1" applyFill="1" applyBorder="1" applyAlignment="1" applyProtection="1">
      <alignment vertical="top" wrapText="1" readingOrder="1"/>
      <protection locked="0"/>
    </xf>
    <xf numFmtId="0" fontId="22" fillId="10" borderId="9" xfId="0" applyFont="1" applyFill="1" applyBorder="1" applyAlignment="1" applyProtection="1">
      <alignment vertical="top" wrapText="1" readingOrder="1"/>
      <protection locked="0"/>
    </xf>
    <xf numFmtId="164" fontId="22" fillId="9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2" fillId="1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24" fillId="2" borderId="3" xfId="0" quotePrefix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8" fillId="2" borderId="0" xfId="0" quotePrefix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 wrapText="1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3" borderId="3" xfId="0" applyNumberFormat="1" applyFont="1" applyFill="1" applyBorder="1" applyAlignment="1" applyProtection="1">
      <alignment horizontal="right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2" fontId="11" fillId="0" borderId="0" xfId="0" applyNumberFormat="1" applyFont="1" applyAlignment="1">
      <alignment wrapText="1"/>
    </xf>
    <xf numFmtId="2" fontId="16" fillId="0" borderId="0" xfId="0" applyNumberFormat="1" applyFont="1" applyAlignment="1">
      <alignment wrapText="1"/>
    </xf>
    <xf numFmtId="2" fontId="18" fillId="0" borderId="0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2" fontId="3" fillId="0" borderId="0" xfId="0" applyNumberFormat="1" applyFont="1" applyFill="1" applyBorder="1" applyAlignment="1" applyProtection="1"/>
    <xf numFmtId="2" fontId="7" fillId="0" borderId="0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vertical="center" wrapText="1"/>
    </xf>
    <xf numFmtId="2" fontId="14" fillId="0" borderId="5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2" fontId="11" fillId="0" borderId="0" xfId="0" applyNumberFormat="1" applyFont="1" applyAlignment="1">
      <alignment horizontal="center" wrapText="1"/>
    </xf>
    <xf numFmtId="2" fontId="9" fillId="4" borderId="1" xfId="0" quotePrefix="1" applyNumberFormat="1" applyFont="1" applyFill="1" applyBorder="1" applyAlignment="1">
      <alignment horizontal="center"/>
    </xf>
    <xf numFmtId="2" fontId="9" fillId="3" borderId="1" xfId="0" quotePrefix="1" applyNumberFormat="1" applyFont="1" applyFill="1" applyBorder="1" applyAlignment="1">
      <alignment horizontal="center"/>
    </xf>
    <xf numFmtId="2" fontId="16" fillId="0" borderId="0" xfId="0" applyNumberFormat="1" applyFont="1" applyAlignment="1">
      <alignment horizontal="center" wrapText="1"/>
    </xf>
    <xf numFmtId="2" fontId="6" fillId="3" borderId="1" xfId="0" quotePrefix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3" xfId="0" applyNumberFormat="1" applyFont="1" applyFill="1" applyBorder="1" applyAlignment="1" applyProtection="1">
      <alignment horizontal="center" wrapText="1"/>
    </xf>
    <xf numFmtId="2" fontId="9" fillId="4" borderId="3" xfId="0" applyNumberFormat="1" applyFont="1" applyFill="1" applyBorder="1" applyAlignment="1" applyProtection="1">
      <alignment horizontal="center" wrapText="1"/>
    </xf>
    <xf numFmtId="2" fontId="9" fillId="3" borderId="3" xfId="0" quotePrefix="1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 applyAlignment="1">
      <alignment horizontal="center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4" fontId="7" fillId="2" borderId="3" xfId="0" quotePrefix="1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/>
    </xf>
    <xf numFmtId="4" fontId="7" fillId="2" borderId="3" xfId="0" quotePrefix="1" applyNumberFormat="1" applyFont="1" applyFill="1" applyBorder="1" applyAlignment="1">
      <alignment horizontal="center" vertical="center" wrapText="1"/>
    </xf>
    <xf numFmtId="4" fontId="7" fillId="2" borderId="0" xfId="0" quotePrefix="1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 applyProtection="1">
      <alignment horizontal="left" vertical="center" wrapText="1"/>
    </xf>
    <xf numFmtId="0" fontId="25" fillId="0" borderId="3" xfId="0" quotePrefix="1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 applyProtection="1">
      <alignment vertical="center" wrapText="1"/>
    </xf>
    <xf numFmtId="4" fontId="0" fillId="0" borderId="0" xfId="0" applyNumberFormat="1"/>
    <xf numFmtId="4" fontId="3" fillId="2" borderId="0" xfId="0" applyNumberFormat="1" applyFont="1" applyFill="1" applyBorder="1" applyAlignment="1">
      <alignment horizontal="right"/>
    </xf>
    <xf numFmtId="0" fontId="9" fillId="12" borderId="3" xfId="0" applyNumberFormat="1" applyFont="1" applyFill="1" applyBorder="1" applyAlignment="1" applyProtection="1">
      <alignment vertical="center" wrapText="1"/>
    </xf>
    <xf numFmtId="4" fontId="6" fillId="12" borderId="3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2" fillId="0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6" fillId="4" borderId="4" xfId="0" applyNumberFormat="1" applyFont="1" applyFill="1" applyBorder="1" applyAlignment="1" applyProtection="1">
      <alignment horizontal="center" vertical="center" wrapText="1"/>
    </xf>
    <xf numFmtId="4" fontId="6" fillId="4" borderId="4" xfId="0" applyNumberFormat="1" applyFont="1" applyFill="1" applyBorder="1" applyAlignment="1" applyProtection="1">
      <alignment horizontal="center" wrapText="1"/>
    </xf>
    <xf numFmtId="4" fontId="9" fillId="2" borderId="3" xfId="0" applyNumberFormat="1" applyFont="1" applyFill="1" applyBorder="1" applyAlignment="1" applyProtection="1">
      <alignment horizontal="center" wrapText="1"/>
    </xf>
    <xf numFmtId="4" fontId="9" fillId="2" borderId="3" xfId="0" quotePrefix="1" applyNumberFormat="1" applyFont="1" applyFill="1" applyBorder="1" applyAlignment="1">
      <alignment horizontal="center"/>
    </xf>
    <xf numFmtId="0" fontId="0" fillId="2" borderId="0" xfId="0" applyFill="1"/>
    <xf numFmtId="0" fontId="7" fillId="12" borderId="3" xfId="0" applyNumberFormat="1" applyFont="1" applyFill="1" applyBorder="1" applyAlignment="1" applyProtection="1">
      <alignment horizontal="left" vertical="center" wrapText="1"/>
    </xf>
    <xf numFmtId="0" fontId="9" fillId="12" borderId="3" xfId="0" applyNumberFormat="1" applyFont="1" applyFill="1" applyBorder="1" applyAlignment="1" applyProtection="1">
      <alignment horizontal="left" vertical="center" wrapText="1"/>
    </xf>
    <xf numFmtId="0" fontId="9" fillId="12" borderId="3" xfId="0" quotePrefix="1" applyFont="1" applyFill="1" applyBorder="1" applyAlignment="1">
      <alignment horizontal="left" vertical="center"/>
    </xf>
    <xf numFmtId="0" fontId="24" fillId="12" borderId="3" xfId="0" quotePrefix="1" applyFont="1" applyFill="1" applyBorder="1" applyAlignment="1">
      <alignment horizontal="left" vertical="center"/>
    </xf>
    <xf numFmtId="4" fontId="9" fillId="12" borderId="3" xfId="0" quotePrefix="1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 vertical="center"/>
    </xf>
    <xf numFmtId="0" fontId="19" fillId="5" borderId="6" xfId="0" applyFont="1" applyFill="1" applyBorder="1" applyAlignment="1" applyProtection="1">
      <alignment horizontal="center" vertical="top" wrapText="1"/>
      <protection locked="0"/>
    </xf>
    <xf numFmtId="164" fontId="19" fillId="7" borderId="3" xfId="0" applyNumberFormat="1" applyFont="1" applyFill="1" applyBorder="1" applyAlignment="1" applyProtection="1">
      <alignment horizontal="right" vertical="top" wrapText="1"/>
      <protection locked="0"/>
    </xf>
    <xf numFmtId="164" fontId="19" fillId="8" borderId="3" xfId="0" applyNumberFormat="1" applyFont="1" applyFill="1" applyBorder="1" applyAlignment="1" applyProtection="1">
      <alignment horizontal="right" vertical="top" wrapText="1"/>
      <protection locked="0"/>
    </xf>
    <xf numFmtId="164" fontId="26" fillId="9" borderId="3" xfId="0" applyNumberFormat="1" applyFont="1" applyFill="1" applyBorder="1" applyAlignment="1" applyProtection="1">
      <alignment horizontal="right" vertical="top" wrapText="1"/>
      <protection locked="0"/>
    </xf>
    <xf numFmtId="164" fontId="26" fillId="9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22" fillId="10" borderId="1" xfId="0" applyFont="1" applyFill="1" applyBorder="1" applyAlignment="1" applyProtection="1">
      <alignment horizontal="right" vertical="top" wrapText="1"/>
      <protection locked="0"/>
    </xf>
    <xf numFmtId="164" fontId="26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26" fillId="10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19" fillId="11" borderId="3" xfId="0" applyNumberFormat="1" applyFont="1" applyFill="1" applyBorder="1" applyAlignment="1" applyProtection="1">
      <alignment horizontal="right" vertical="top" wrapText="1"/>
      <protection locked="0"/>
    </xf>
    <xf numFmtId="164" fontId="22" fillId="9" borderId="3" xfId="0" applyNumberFormat="1" applyFont="1" applyFill="1" applyBorder="1" applyAlignment="1" applyProtection="1">
      <alignment horizontal="right" vertical="top" wrapText="1"/>
      <protection locked="0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13" workbookViewId="0">
      <selection activeCell="M13" sqref="M13"/>
    </sheetView>
  </sheetViews>
  <sheetFormatPr defaultRowHeight="15" x14ac:dyDescent="0.25"/>
  <cols>
    <col min="5" max="5" width="25.28515625" customWidth="1"/>
    <col min="6" max="6" width="25.28515625" style="100" customWidth="1"/>
    <col min="7" max="10" width="25.28515625" style="88" customWidth="1"/>
  </cols>
  <sheetData>
    <row r="1" spans="1:10" ht="42" customHeight="1" x14ac:dyDescent="0.25">
      <c r="A1" s="147" t="s">
        <v>149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8" x14ac:dyDescent="0.25">
      <c r="A2" s="18"/>
      <c r="B2" s="18"/>
      <c r="C2" s="18"/>
      <c r="D2" s="18"/>
      <c r="E2" s="18"/>
      <c r="F2" s="77"/>
      <c r="G2" s="77"/>
      <c r="H2" s="77"/>
      <c r="I2" s="77"/>
      <c r="J2" s="77"/>
    </row>
    <row r="3" spans="1:10" ht="15.75" x14ac:dyDescent="0.25">
      <c r="A3" s="147" t="s">
        <v>19</v>
      </c>
      <c r="B3" s="147"/>
      <c r="C3" s="147"/>
      <c r="D3" s="147"/>
      <c r="E3" s="147"/>
      <c r="F3" s="147"/>
      <c r="G3" s="147"/>
      <c r="H3" s="147"/>
      <c r="I3" s="148"/>
      <c r="J3" s="148"/>
    </row>
    <row r="4" spans="1:10" ht="18" x14ac:dyDescent="0.25">
      <c r="A4" s="18"/>
      <c r="B4" s="18"/>
      <c r="C4" s="18"/>
      <c r="D4" s="18"/>
      <c r="E4" s="18"/>
      <c r="F4" s="77"/>
      <c r="G4" s="77"/>
      <c r="H4" s="77"/>
      <c r="I4" s="91"/>
      <c r="J4" s="91"/>
    </row>
    <row r="5" spans="1:10" ht="15.75" x14ac:dyDescent="0.25">
      <c r="A5" s="147" t="s">
        <v>24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ht="18" x14ac:dyDescent="0.25">
      <c r="A6" s="1"/>
      <c r="B6" s="2"/>
      <c r="C6" s="2"/>
      <c r="D6" s="2"/>
      <c r="E6" s="5"/>
      <c r="F6" s="78"/>
      <c r="G6" s="78"/>
      <c r="H6" s="78"/>
      <c r="I6" s="78"/>
      <c r="J6" s="92" t="s">
        <v>34</v>
      </c>
    </row>
    <row r="7" spans="1:10" ht="25.5" x14ac:dyDescent="0.25">
      <c r="A7" s="22"/>
      <c r="B7" s="23"/>
      <c r="C7" s="23"/>
      <c r="D7" s="24"/>
      <c r="E7" s="25"/>
      <c r="F7" s="79" t="s">
        <v>150</v>
      </c>
      <c r="G7" s="79" t="s">
        <v>151</v>
      </c>
      <c r="H7" s="79" t="s">
        <v>152</v>
      </c>
      <c r="I7" s="79" t="s">
        <v>42</v>
      </c>
      <c r="J7" s="79" t="s">
        <v>153</v>
      </c>
    </row>
    <row r="8" spans="1:10" x14ac:dyDescent="0.25">
      <c r="A8" s="150" t="s">
        <v>0</v>
      </c>
      <c r="B8" s="151"/>
      <c r="C8" s="151"/>
      <c r="D8" s="151"/>
      <c r="E8" s="152"/>
      <c r="F8" s="80">
        <f>SUM(F9:F10)</f>
        <v>1687025.45</v>
      </c>
      <c r="G8" s="80">
        <f>SUM(G9:G10)</f>
        <v>2015774</v>
      </c>
      <c r="H8" s="80">
        <f>H9+H10</f>
        <v>2193867</v>
      </c>
      <c r="I8" s="80">
        <f>I9+I10</f>
        <v>2193867</v>
      </c>
      <c r="J8" s="80">
        <f>J9+J10</f>
        <v>2193867</v>
      </c>
    </row>
    <row r="9" spans="1:10" x14ac:dyDescent="0.25">
      <c r="A9" s="153" t="s">
        <v>36</v>
      </c>
      <c r="B9" s="154"/>
      <c r="C9" s="154"/>
      <c r="D9" s="154"/>
      <c r="E9" s="146"/>
      <c r="F9" s="81">
        <v>1686924.45</v>
      </c>
      <c r="G9" s="81">
        <v>2015624</v>
      </c>
      <c r="H9" s="81">
        <v>2193717</v>
      </c>
      <c r="I9" s="81">
        <v>2193717</v>
      </c>
      <c r="J9" s="81">
        <v>2193717</v>
      </c>
    </row>
    <row r="10" spans="1:10" x14ac:dyDescent="0.25">
      <c r="A10" s="155" t="s">
        <v>37</v>
      </c>
      <c r="B10" s="146"/>
      <c r="C10" s="146"/>
      <c r="D10" s="146"/>
      <c r="E10" s="146"/>
      <c r="F10" s="81">
        <v>101</v>
      </c>
      <c r="G10" s="81">
        <v>150</v>
      </c>
      <c r="H10" s="81">
        <v>150</v>
      </c>
      <c r="I10" s="81">
        <v>150</v>
      </c>
      <c r="J10" s="81">
        <v>150</v>
      </c>
    </row>
    <row r="11" spans="1:10" x14ac:dyDescent="0.25">
      <c r="A11" s="26" t="s">
        <v>1</v>
      </c>
      <c r="B11" s="34"/>
      <c r="C11" s="34"/>
      <c r="D11" s="34"/>
      <c r="E11" s="34"/>
      <c r="F11" s="80">
        <f>SUM(F12:F13)</f>
        <v>1697058.5799999998</v>
      </c>
      <c r="G11" s="80">
        <f>SUM(G12:G13)</f>
        <v>2019958</v>
      </c>
      <c r="H11" s="80">
        <f t="shared" ref="H11:I11" si="0">H12+H13</f>
        <v>2195467</v>
      </c>
      <c r="I11" s="80">
        <f t="shared" si="0"/>
        <v>2193867</v>
      </c>
      <c r="J11" s="80">
        <f t="shared" ref="J11" si="1">J12+J13</f>
        <v>2193867</v>
      </c>
    </row>
    <row r="12" spans="1:10" x14ac:dyDescent="0.25">
      <c r="A12" s="156" t="s">
        <v>38</v>
      </c>
      <c r="B12" s="154"/>
      <c r="C12" s="154"/>
      <c r="D12" s="154"/>
      <c r="E12" s="154"/>
      <c r="F12" s="81">
        <v>1678357.66</v>
      </c>
      <c r="G12" s="81">
        <v>1998928</v>
      </c>
      <c r="H12" s="81">
        <v>2173017</v>
      </c>
      <c r="I12" s="81">
        <v>2171417</v>
      </c>
      <c r="J12" s="81">
        <v>2171417</v>
      </c>
    </row>
    <row r="13" spans="1:10" x14ac:dyDescent="0.25">
      <c r="A13" s="145" t="s">
        <v>39</v>
      </c>
      <c r="B13" s="146"/>
      <c r="C13" s="146"/>
      <c r="D13" s="146"/>
      <c r="E13" s="146"/>
      <c r="F13" s="82">
        <v>18700.919999999998</v>
      </c>
      <c r="G13" s="82">
        <v>21030</v>
      </c>
      <c r="H13" s="82">
        <v>22450</v>
      </c>
      <c r="I13" s="82">
        <v>22450</v>
      </c>
      <c r="J13" s="82">
        <v>22450</v>
      </c>
    </row>
    <row r="14" spans="1:10" x14ac:dyDescent="0.25">
      <c r="A14" s="157" t="s">
        <v>57</v>
      </c>
      <c r="B14" s="151"/>
      <c r="C14" s="151"/>
      <c r="D14" s="151"/>
      <c r="E14" s="151"/>
      <c r="F14" s="83">
        <f>F8-F11</f>
        <v>-10033.129999999888</v>
      </c>
      <c r="G14" s="83">
        <f>G8-G11</f>
        <v>-4184</v>
      </c>
      <c r="H14" s="80">
        <f t="shared" ref="H14:I14" si="2">H8-H11</f>
        <v>-1600</v>
      </c>
      <c r="I14" s="80">
        <f t="shared" si="2"/>
        <v>0</v>
      </c>
      <c r="J14" s="80">
        <f t="shared" ref="J14" si="3">J8-J11</f>
        <v>0</v>
      </c>
    </row>
    <row r="15" spans="1:10" ht="18" x14ac:dyDescent="0.25">
      <c r="A15" s="18"/>
      <c r="B15" s="17"/>
      <c r="C15" s="17"/>
      <c r="D15" s="17"/>
      <c r="E15" s="17"/>
      <c r="F15" s="84"/>
      <c r="G15" s="84"/>
      <c r="H15" s="89"/>
      <c r="I15" s="89"/>
      <c r="J15" s="89"/>
    </row>
    <row r="16" spans="1:10" ht="15.75" x14ac:dyDescent="0.25">
      <c r="A16" s="147" t="s">
        <v>25</v>
      </c>
      <c r="B16" s="149"/>
      <c r="C16" s="149"/>
      <c r="D16" s="149"/>
      <c r="E16" s="149"/>
      <c r="F16" s="149"/>
      <c r="G16" s="149"/>
      <c r="H16" s="149"/>
      <c r="I16" s="149"/>
      <c r="J16" s="149"/>
    </row>
    <row r="17" spans="1:10" ht="18" x14ac:dyDescent="0.25">
      <c r="A17" s="18"/>
      <c r="B17" s="17"/>
      <c r="C17" s="17"/>
      <c r="D17" s="17"/>
      <c r="E17" s="17"/>
      <c r="F17" s="84"/>
      <c r="G17" s="84"/>
      <c r="H17" s="89"/>
      <c r="I17" s="89"/>
      <c r="J17" s="89"/>
    </row>
    <row r="18" spans="1:10" ht="25.5" x14ac:dyDescent="0.25">
      <c r="A18" s="22"/>
      <c r="B18" s="23"/>
      <c r="C18" s="23"/>
      <c r="D18" s="24"/>
      <c r="E18" s="25"/>
      <c r="F18" s="79" t="s">
        <v>150</v>
      </c>
      <c r="G18" s="79" t="s">
        <v>151</v>
      </c>
      <c r="H18" s="79" t="s">
        <v>152</v>
      </c>
      <c r="I18" s="79" t="s">
        <v>42</v>
      </c>
      <c r="J18" s="79" t="s">
        <v>153</v>
      </c>
    </row>
    <row r="19" spans="1:10" x14ac:dyDescent="0.25">
      <c r="A19" s="145" t="s">
        <v>40</v>
      </c>
      <c r="B19" s="146"/>
      <c r="C19" s="146"/>
      <c r="D19" s="146"/>
      <c r="E19" s="146"/>
      <c r="F19" s="93"/>
      <c r="G19" s="93"/>
      <c r="H19" s="93"/>
      <c r="I19" s="93"/>
      <c r="J19" s="101"/>
    </row>
    <row r="20" spans="1:10" x14ac:dyDescent="0.25">
      <c r="A20" s="145" t="s">
        <v>41</v>
      </c>
      <c r="B20" s="146"/>
      <c r="C20" s="146"/>
      <c r="D20" s="146"/>
      <c r="E20" s="146"/>
      <c r="F20" s="93"/>
      <c r="G20" s="93"/>
      <c r="H20" s="93"/>
      <c r="I20" s="93"/>
      <c r="J20" s="101"/>
    </row>
    <row r="21" spans="1:10" x14ac:dyDescent="0.25">
      <c r="A21" s="157" t="s">
        <v>2</v>
      </c>
      <c r="B21" s="151"/>
      <c r="C21" s="151"/>
      <c r="D21" s="151"/>
      <c r="E21" s="151"/>
      <c r="F21" s="94">
        <f>F19-F20</f>
        <v>0</v>
      </c>
      <c r="G21" s="94">
        <f t="shared" ref="G21:J21" si="4">G19-G20</f>
        <v>0</v>
      </c>
      <c r="H21" s="94">
        <f t="shared" si="4"/>
        <v>0</v>
      </c>
      <c r="I21" s="94">
        <f t="shared" si="4"/>
        <v>0</v>
      </c>
      <c r="J21" s="94">
        <f t="shared" si="4"/>
        <v>0</v>
      </c>
    </row>
    <row r="22" spans="1:10" x14ac:dyDescent="0.25">
      <c r="A22" s="157" t="s">
        <v>58</v>
      </c>
      <c r="B22" s="151"/>
      <c r="C22" s="151"/>
      <c r="D22" s="151"/>
      <c r="E22" s="151"/>
      <c r="F22" s="94">
        <f>F14+F21</f>
        <v>-10033.129999999888</v>
      </c>
      <c r="G22" s="94">
        <v>-4184</v>
      </c>
      <c r="H22" s="94">
        <f t="shared" ref="H22:J22" si="5">H14+H21</f>
        <v>-1600</v>
      </c>
      <c r="I22" s="94">
        <f t="shared" si="5"/>
        <v>0</v>
      </c>
      <c r="J22" s="94">
        <f t="shared" si="5"/>
        <v>0</v>
      </c>
    </row>
    <row r="23" spans="1:10" ht="18" x14ac:dyDescent="0.25">
      <c r="A23" s="16"/>
      <c r="B23" s="17"/>
      <c r="C23" s="17"/>
      <c r="D23" s="17"/>
      <c r="E23" s="17"/>
      <c r="F23" s="84"/>
      <c r="G23" s="84"/>
      <c r="H23" s="89"/>
      <c r="I23" s="89"/>
      <c r="J23" s="89"/>
    </row>
    <row r="24" spans="1:10" ht="15.75" x14ac:dyDescent="0.25">
      <c r="A24" s="147" t="s">
        <v>59</v>
      </c>
      <c r="B24" s="149"/>
      <c r="C24" s="149"/>
      <c r="D24" s="149"/>
      <c r="E24" s="149"/>
      <c r="F24" s="149"/>
      <c r="G24" s="149"/>
      <c r="H24" s="149"/>
      <c r="I24" s="149"/>
      <c r="J24" s="149"/>
    </row>
    <row r="25" spans="1:10" ht="15.75" x14ac:dyDescent="0.25">
      <c r="A25" s="32"/>
      <c r="B25" s="33"/>
      <c r="C25" s="33"/>
      <c r="D25" s="33"/>
      <c r="E25" s="33"/>
      <c r="F25" s="95"/>
      <c r="G25" s="85"/>
      <c r="H25" s="85"/>
      <c r="I25" s="85"/>
      <c r="J25" s="85"/>
    </row>
    <row r="26" spans="1:10" ht="25.5" x14ac:dyDescent="0.25">
      <c r="A26" s="22"/>
      <c r="B26" s="23"/>
      <c r="C26" s="23"/>
      <c r="D26" s="24"/>
      <c r="E26" s="25"/>
      <c r="F26" s="79" t="s">
        <v>150</v>
      </c>
      <c r="G26" s="79" t="s">
        <v>151</v>
      </c>
      <c r="H26" s="79" t="s">
        <v>152</v>
      </c>
      <c r="I26" s="79" t="s">
        <v>42</v>
      </c>
      <c r="J26" s="79" t="s">
        <v>153</v>
      </c>
    </row>
    <row r="27" spans="1:10" ht="15" customHeight="1" x14ac:dyDescent="0.25">
      <c r="A27" s="160" t="s">
        <v>60</v>
      </c>
      <c r="B27" s="161"/>
      <c r="C27" s="161"/>
      <c r="D27" s="161"/>
      <c r="E27" s="162"/>
      <c r="F27" s="96">
        <v>-20710.12</v>
      </c>
      <c r="G27" s="96">
        <v>4184</v>
      </c>
      <c r="H27" s="96">
        <v>1600</v>
      </c>
      <c r="I27" s="96">
        <v>0</v>
      </c>
      <c r="J27" s="102">
        <v>0</v>
      </c>
    </row>
    <row r="28" spans="1:10" ht="15" customHeight="1" x14ac:dyDescent="0.25">
      <c r="A28" s="157" t="s">
        <v>61</v>
      </c>
      <c r="B28" s="151"/>
      <c r="C28" s="151"/>
      <c r="D28" s="151"/>
      <c r="E28" s="151"/>
      <c r="F28" s="97">
        <f>F22+F27</f>
        <v>-30743.249999999887</v>
      </c>
      <c r="G28" s="97"/>
      <c r="H28" s="97">
        <f t="shared" ref="H28:J28" si="6">H22+H27</f>
        <v>0</v>
      </c>
      <c r="I28" s="97">
        <f t="shared" si="6"/>
        <v>0</v>
      </c>
      <c r="J28" s="103">
        <f t="shared" si="6"/>
        <v>0</v>
      </c>
    </row>
    <row r="29" spans="1:10" ht="45" customHeight="1" x14ac:dyDescent="0.25">
      <c r="A29" s="150" t="s">
        <v>62</v>
      </c>
      <c r="B29" s="163"/>
      <c r="C29" s="163"/>
      <c r="D29" s="163"/>
      <c r="E29" s="164"/>
      <c r="F29" s="97">
        <f>F14+F21+F27-F28</f>
        <v>0</v>
      </c>
      <c r="G29" s="97">
        <f t="shared" ref="G29:J29" si="7">G14+G21+G27-G28</f>
        <v>0</v>
      </c>
      <c r="H29" s="97">
        <f t="shared" si="7"/>
        <v>0</v>
      </c>
      <c r="I29" s="97">
        <f t="shared" si="7"/>
        <v>0</v>
      </c>
      <c r="J29" s="97">
        <f t="shared" si="7"/>
        <v>0</v>
      </c>
    </row>
    <row r="30" spans="1:10" ht="15.75" x14ac:dyDescent="0.25">
      <c r="A30" s="35"/>
      <c r="B30" s="36"/>
      <c r="C30" s="36"/>
      <c r="D30" s="36"/>
      <c r="E30" s="36"/>
      <c r="F30" s="98"/>
      <c r="G30" s="86"/>
      <c r="H30" s="86"/>
      <c r="I30" s="86"/>
      <c r="J30" s="86"/>
    </row>
    <row r="31" spans="1:10" ht="15.75" x14ac:dyDescent="0.25">
      <c r="A31" s="165" t="s">
        <v>56</v>
      </c>
      <c r="B31" s="165"/>
      <c r="C31" s="165"/>
      <c r="D31" s="165"/>
      <c r="E31" s="165"/>
      <c r="F31" s="165"/>
      <c r="G31" s="165"/>
      <c r="H31" s="165"/>
      <c r="I31" s="165"/>
      <c r="J31" s="165"/>
    </row>
    <row r="32" spans="1:10" ht="18" x14ac:dyDescent="0.25">
      <c r="A32" s="37"/>
      <c r="B32" s="38"/>
      <c r="C32" s="38"/>
      <c r="D32" s="38"/>
      <c r="E32" s="38"/>
      <c r="F32" s="87"/>
      <c r="G32" s="87"/>
      <c r="H32" s="90"/>
      <c r="I32" s="90"/>
      <c r="J32" s="90"/>
    </row>
    <row r="33" spans="1:10" ht="25.5" x14ac:dyDescent="0.25">
      <c r="A33" s="39"/>
      <c r="B33" s="40"/>
      <c r="C33" s="40"/>
      <c r="D33" s="41"/>
      <c r="E33" s="42"/>
      <c r="F33" s="79" t="s">
        <v>150</v>
      </c>
      <c r="G33" s="79" t="s">
        <v>151</v>
      </c>
      <c r="H33" s="79" t="s">
        <v>152</v>
      </c>
      <c r="I33" s="79" t="s">
        <v>42</v>
      </c>
      <c r="J33" s="79" t="s">
        <v>153</v>
      </c>
    </row>
    <row r="34" spans="1:10" x14ac:dyDescent="0.25">
      <c r="A34" s="160" t="s">
        <v>60</v>
      </c>
      <c r="B34" s="161"/>
      <c r="C34" s="161"/>
      <c r="D34" s="161"/>
      <c r="E34" s="162"/>
      <c r="F34" s="96">
        <v>-20710.12</v>
      </c>
      <c r="G34" s="96">
        <v>4184</v>
      </c>
      <c r="H34" s="96">
        <v>1600</v>
      </c>
      <c r="I34" s="96">
        <f>H37</f>
        <v>0</v>
      </c>
      <c r="J34" s="102">
        <f>I37</f>
        <v>0</v>
      </c>
    </row>
    <row r="35" spans="1:10" ht="28.5" customHeight="1" x14ac:dyDescent="0.25">
      <c r="A35" s="160" t="s">
        <v>63</v>
      </c>
      <c r="B35" s="161"/>
      <c r="C35" s="161"/>
      <c r="D35" s="161"/>
      <c r="E35" s="162"/>
      <c r="F35" s="96">
        <v>-20710.12</v>
      </c>
      <c r="G35" s="96">
        <v>4184</v>
      </c>
      <c r="H35" s="96">
        <v>1600</v>
      </c>
      <c r="I35" s="96">
        <v>0</v>
      </c>
      <c r="J35" s="102">
        <v>0</v>
      </c>
    </row>
    <row r="36" spans="1:10" x14ac:dyDescent="0.25">
      <c r="A36" s="160" t="s">
        <v>64</v>
      </c>
      <c r="B36" s="166"/>
      <c r="C36" s="166"/>
      <c r="D36" s="166"/>
      <c r="E36" s="167"/>
      <c r="F36" s="96">
        <v>-10033.129999999999</v>
      </c>
      <c r="G36" s="96">
        <v>0</v>
      </c>
      <c r="H36" s="96">
        <v>0</v>
      </c>
      <c r="I36" s="96">
        <v>0</v>
      </c>
      <c r="J36" s="102">
        <v>0</v>
      </c>
    </row>
    <row r="37" spans="1:10" ht="15" customHeight="1" x14ac:dyDescent="0.25">
      <c r="A37" s="157" t="s">
        <v>61</v>
      </c>
      <c r="B37" s="151"/>
      <c r="C37" s="151"/>
      <c r="D37" s="151"/>
      <c r="E37" s="151"/>
      <c r="F37" s="99">
        <f>SUM(F34-F35+F36)</f>
        <v>-10033.129999999999</v>
      </c>
      <c r="G37" s="99">
        <f t="shared" ref="G37:J37" si="8">SUM(G34-G35+G36)</f>
        <v>0</v>
      </c>
      <c r="H37" s="99">
        <f t="shared" si="8"/>
        <v>0</v>
      </c>
      <c r="I37" s="99">
        <f t="shared" si="8"/>
        <v>0</v>
      </c>
      <c r="J37" s="99">
        <f t="shared" si="8"/>
        <v>0</v>
      </c>
    </row>
    <row r="38" spans="1:10" ht="17.25" customHeight="1" x14ac:dyDescent="0.25"/>
    <row r="39" spans="1:10" x14ac:dyDescent="0.25">
      <c r="A39" s="158" t="s">
        <v>35</v>
      </c>
      <c r="B39" s="159"/>
      <c r="C39" s="159"/>
      <c r="D39" s="159"/>
      <c r="E39" s="159"/>
      <c r="F39" s="159"/>
      <c r="G39" s="159"/>
      <c r="H39" s="159"/>
      <c r="I39" s="159"/>
      <c r="J39" s="159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10" workbookViewId="0">
      <selection activeCell="M23" sqref="M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85546875" customWidth="1"/>
    <col min="4" max="4" width="30.85546875" customWidth="1"/>
    <col min="5" max="5" width="30.85546875" style="105" customWidth="1"/>
    <col min="6" max="6" width="15.85546875" style="121" customWidth="1"/>
    <col min="7" max="9" width="25.28515625" style="121" customWidth="1"/>
  </cols>
  <sheetData>
    <row r="1" spans="1:9" ht="42" customHeight="1" x14ac:dyDescent="0.25">
      <c r="A1" s="147" t="s">
        <v>149</v>
      </c>
      <c r="B1" s="147"/>
      <c r="C1" s="147"/>
      <c r="D1" s="147"/>
      <c r="E1" s="147"/>
      <c r="F1" s="147"/>
      <c r="G1" s="147"/>
      <c r="H1" s="147"/>
    </row>
    <row r="2" spans="1:9" ht="18" customHeight="1" x14ac:dyDescent="0.25">
      <c r="A2" s="3"/>
      <c r="B2" s="3"/>
      <c r="C2" s="3"/>
      <c r="D2" s="3"/>
      <c r="E2" s="122"/>
      <c r="F2" s="104"/>
      <c r="G2" s="104"/>
      <c r="H2" s="104"/>
      <c r="I2" s="104"/>
    </row>
    <row r="3" spans="1:9" ht="15.75" customHeight="1" x14ac:dyDescent="0.25">
      <c r="A3" s="147" t="s">
        <v>19</v>
      </c>
      <c r="B3" s="147"/>
      <c r="C3" s="147"/>
      <c r="D3" s="147"/>
      <c r="E3" s="147"/>
      <c r="F3" s="147"/>
      <c r="G3" s="147"/>
      <c r="H3" s="147"/>
    </row>
    <row r="4" spans="1:9" ht="18" x14ac:dyDescent="0.25">
      <c r="A4" s="3"/>
      <c r="B4" s="3"/>
      <c r="C4" s="3"/>
      <c r="D4" s="3"/>
      <c r="E4" s="122"/>
      <c r="F4" s="104"/>
      <c r="G4" s="104"/>
      <c r="H4" s="123"/>
      <c r="I4" s="123"/>
    </row>
    <row r="5" spans="1:9" ht="18" customHeight="1" x14ac:dyDescent="0.25">
      <c r="A5" s="147" t="s">
        <v>4</v>
      </c>
      <c r="B5" s="147"/>
      <c r="C5" s="147"/>
      <c r="D5" s="147"/>
      <c r="E5" s="147"/>
      <c r="F5" s="147"/>
      <c r="G5" s="147"/>
      <c r="H5" s="147"/>
    </row>
    <row r="6" spans="1:9" ht="18" x14ac:dyDescent="0.25">
      <c r="A6" s="3"/>
      <c r="B6" s="3"/>
      <c r="C6" s="3"/>
      <c r="D6" s="3"/>
      <c r="E6" s="122"/>
      <c r="F6" s="104"/>
      <c r="G6" s="104"/>
      <c r="H6" s="123"/>
      <c r="I6" s="123"/>
    </row>
    <row r="7" spans="1:9" ht="15.75" customHeight="1" x14ac:dyDescent="0.25">
      <c r="A7" s="147" t="s">
        <v>43</v>
      </c>
      <c r="B7" s="147"/>
      <c r="C7" s="147"/>
      <c r="D7" s="147"/>
      <c r="E7" s="147"/>
      <c r="F7" s="147"/>
      <c r="G7" s="147"/>
      <c r="H7" s="147"/>
    </row>
    <row r="8" spans="1:9" ht="18" x14ac:dyDescent="0.25">
      <c r="A8" s="3"/>
      <c r="B8" s="3"/>
      <c r="C8" s="3"/>
      <c r="D8" s="3"/>
      <c r="E8" s="122"/>
      <c r="F8" s="104"/>
      <c r="G8" s="104"/>
      <c r="H8" s="123"/>
      <c r="I8" s="123"/>
    </row>
    <row r="9" spans="1:9" ht="25.5" x14ac:dyDescent="0.25">
      <c r="A9" s="15" t="s">
        <v>5</v>
      </c>
      <c r="B9" s="14" t="s">
        <v>6</v>
      </c>
      <c r="C9" s="14" t="s">
        <v>121</v>
      </c>
      <c r="D9" s="14" t="s">
        <v>3</v>
      </c>
      <c r="E9" s="124" t="s">
        <v>158</v>
      </c>
      <c r="F9" s="106" t="s">
        <v>32</v>
      </c>
      <c r="G9" s="106" t="s">
        <v>154</v>
      </c>
      <c r="H9" s="106" t="s">
        <v>33</v>
      </c>
      <c r="I9" s="106" t="s">
        <v>155</v>
      </c>
    </row>
    <row r="10" spans="1:9" ht="20.25" customHeight="1" x14ac:dyDescent="0.25">
      <c r="A10" s="7">
        <v>6</v>
      </c>
      <c r="B10" s="7"/>
      <c r="C10" s="7"/>
      <c r="D10" s="7" t="s">
        <v>7</v>
      </c>
      <c r="E10" s="110">
        <f>SUM(E11:E15)</f>
        <v>1686924.4500000002</v>
      </c>
      <c r="F10" s="110">
        <f t="shared" ref="F10:I10" si="0">SUM(F11:F15)</f>
        <v>2015624</v>
      </c>
      <c r="G10" s="110">
        <f t="shared" si="0"/>
        <v>2193717</v>
      </c>
      <c r="H10" s="110">
        <f t="shared" si="0"/>
        <v>2193717</v>
      </c>
      <c r="I10" s="110">
        <f t="shared" si="0"/>
        <v>2193717</v>
      </c>
    </row>
    <row r="11" spans="1:9" ht="25.5" customHeight="1" x14ac:dyDescent="0.25">
      <c r="A11" s="7"/>
      <c r="B11" s="7">
        <v>63</v>
      </c>
      <c r="C11" s="7"/>
      <c r="D11" s="7" t="s">
        <v>27</v>
      </c>
      <c r="E11" s="110">
        <v>1287986.3600000001</v>
      </c>
      <c r="F11" s="110">
        <v>1543480</v>
      </c>
      <c r="G11" s="110">
        <v>1715700</v>
      </c>
      <c r="H11" s="110">
        <v>1715700</v>
      </c>
      <c r="I11" s="110">
        <v>1715700</v>
      </c>
    </row>
    <row r="12" spans="1:9" ht="25.5" customHeight="1" x14ac:dyDescent="0.25">
      <c r="A12" s="7"/>
      <c r="B12" s="7">
        <v>64</v>
      </c>
      <c r="C12" s="7"/>
      <c r="D12" s="7" t="s">
        <v>161</v>
      </c>
      <c r="E12" s="110">
        <v>0.01</v>
      </c>
      <c r="F12" s="110">
        <v>5</v>
      </c>
      <c r="G12" s="110">
        <v>0</v>
      </c>
      <c r="H12" s="110">
        <v>0</v>
      </c>
      <c r="I12" s="110">
        <v>0</v>
      </c>
    </row>
    <row r="13" spans="1:9" ht="38.25" x14ac:dyDescent="0.25">
      <c r="A13" s="7"/>
      <c r="B13" s="7">
        <v>65</v>
      </c>
      <c r="C13" s="7"/>
      <c r="D13" s="7" t="s">
        <v>122</v>
      </c>
      <c r="E13" s="110">
        <v>65663.929999999993</v>
      </c>
      <c r="F13" s="110">
        <v>78434</v>
      </c>
      <c r="G13" s="110">
        <v>86090</v>
      </c>
      <c r="H13" s="110">
        <v>86090</v>
      </c>
      <c r="I13" s="110">
        <v>86090</v>
      </c>
    </row>
    <row r="14" spans="1:9" x14ac:dyDescent="0.25">
      <c r="A14" s="7"/>
      <c r="B14" s="7">
        <v>66</v>
      </c>
      <c r="C14" s="7"/>
      <c r="D14" s="7" t="s">
        <v>123</v>
      </c>
      <c r="E14" s="110">
        <v>9572.2900000000009</v>
      </c>
      <c r="F14" s="110">
        <v>9900</v>
      </c>
      <c r="G14" s="110">
        <v>10700</v>
      </c>
      <c r="H14" s="110">
        <v>10700</v>
      </c>
      <c r="I14" s="110">
        <v>10700</v>
      </c>
    </row>
    <row r="15" spans="1:9" ht="51" customHeight="1" x14ac:dyDescent="0.25">
      <c r="A15" s="7"/>
      <c r="B15" s="7">
        <v>67</v>
      </c>
      <c r="C15" s="7"/>
      <c r="D15" s="7" t="s">
        <v>28</v>
      </c>
      <c r="E15" s="110">
        <v>323701.86</v>
      </c>
      <c r="F15" s="110">
        <v>383805</v>
      </c>
      <c r="G15" s="110">
        <v>381227</v>
      </c>
      <c r="H15" s="110">
        <v>381227</v>
      </c>
      <c r="I15" s="110">
        <v>381227</v>
      </c>
    </row>
    <row r="16" spans="1:9" ht="25.5" x14ac:dyDescent="0.25">
      <c r="A16" s="9">
        <v>7</v>
      </c>
      <c r="B16" s="10"/>
      <c r="C16" s="10"/>
      <c r="D16" s="19" t="s">
        <v>8</v>
      </c>
      <c r="E16" s="110">
        <f>SUM(E17)</f>
        <v>101</v>
      </c>
      <c r="F16" s="110">
        <f t="shared" ref="F16:I16" si="1">SUM(F17)</f>
        <v>150</v>
      </c>
      <c r="G16" s="110">
        <f t="shared" si="1"/>
        <v>150</v>
      </c>
      <c r="H16" s="110">
        <f t="shared" si="1"/>
        <v>150</v>
      </c>
      <c r="I16" s="110">
        <f t="shared" si="1"/>
        <v>150</v>
      </c>
    </row>
    <row r="17" spans="1:9" ht="21" customHeight="1" x14ac:dyDescent="0.25">
      <c r="A17" s="7"/>
      <c r="B17" s="7">
        <v>72</v>
      </c>
      <c r="C17" s="7"/>
      <c r="D17" s="19" t="s">
        <v>26</v>
      </c>
      <c r="E17" s="110">
        <v>101</v>
      </c>
      <c r="F17" s="110">
        <v>150</v>
      </c>
      <c r="G17" s="110">
        <v>150</v>
      </c>
      <c r="H17" s="110">
        <v>150</v>
      </c>
      <c r="I17" s="110">
        <v>150</v>
      </c>
    </row>
    <row r="18" spans="1:9" s="128" customFormat="1" x14ac:dyDescent="0.25">
      <c r="A18" s="9">
        <v>9</v>
      </c>
      <c r="B18" s="10"/>
      <c r="C18" s="10"/>
      <c r="D18" s="19" t="s">
        <v>134</v>
      </c>
      <c r="E18" s="110">
        <f>E19</f>
        <v>3697.45</v>
      </c>
      <c r="F18" s="110">
        <f t="shared" ref="F18:I18" si="2">F19</f>
        <v>4184</v>
      </c>
      <c r="G18" s="110">
        <f t="shared" si="2"/>
        <v>1600</v>
      </c>
      <c r="H18" s="110">
        <f t="shared" si="2"/>
        <v>0</v>
      </c>
      <c r="I18" s="110">
        <f t="shared" si="2"/>
        <v>0</v>
      </c>
    </row>
    <row r="19" spans="1:9" x14ac:dyDescent="0.25">
      <c r="A19" s="11"/>
      <c r="B19" s="7">
        <v>92</v>
      </c>
      <c r="C19" s="7"/>
      <c r="D19" s="19" t="s">
        <v>78</v>
      </c>
      <c r="E19" s="110">
        <v>3697.45</v>
      </c>
      <c r="F19" s="110">
        <v>4184</v>
      </c>
      <c r="G19" s="110">
        <v>1600</v>
      </c>
      <c r="H19" s="110">
        <v>0</v>
      </c>
      <c r="I19" s="110">
        <v>0</v>
      </c>
    </row>
    <row r="20" spans="1:9" x14ac:dyDescent="0.25">
      <c r="A20" s="129"/>
      <c r="B20" s="130"/>
      <c r="C20" s="130"/>
      <c r="D20" s="119" t="s">
        <v>167</v>
      </c>
      <c r="E20" s="120">
        <f>SUM(E10+E16+E18)</f>
        <v>1690722.9000000001</v>
      </c>
      <c r="F20" s="120">
        <f t="shared" ref="F20:I20" si="3">SUM(F10+F16+F18)</f>
        <v>2019958</v>
      </c>
      <c r="G20" s="120">
        <f t="shared" si="3"/>
        <v>2195467</v>
      </c>
      <c r="H20" s="120">
        <f t="shared" si="3"/>
        <v>2193867</v>
      </c>
      <c r="I20" s="120">
        <f t="shared" si="3"/>
        <v>2193867</v>
      </c>
    </row>
    <row r="22" spans="1:9" ht="15.75" x14ac:dyDescent="0.25">
      <c r="A22" s="147" t="s">
        <v>124</v>
      </c>
      <c r="B22" s="168"/>
      <c r="C22" s="168"/>
      <c r="D22" s="168"/>
      <c r="E22" s="168"/>
      <c r="F22" s="168"/>
      <c r="G22" s="168"/>
      <c r="H22" s="168"/>
    </row>
    <row r="23" spans="1:9" ht="18" x14ac:dyDescent="0.25">
      <c r="A23" s="18"/>
      <c r="B23" s="18"/>
      <c r="C23" s="18"/>
      <c r="D23" s="18"/>
      <c r="E23" s="122"/>
      <c r="F23" s="104"/>
      <c r="G23" s="123"/>
      <c r="H23" s="123"/>
      <c r="I23" s="123"/>
    </row>
    <row r="24" spans="1:9" ht="25.5" x14ac:dyDescent="0.25">
      <c r="A24" s="15" t="s">
        <v>5</v>
      </c>
      <c r="B24" s="14" t="s">
        <v>6</v>
      </c>
      <c r="C24" s="14" t="s">
        <v>121</v>
      </c>
      <c r="D24" s="14" t="s">
        <v>9</v>
      </c>
      <c r="E24" s="125" t="s">
        <v>158</v>
      </c>
      <c r="F24" s="106" t="s">
        <v>32</v>
      </c>
      <c r="G24" s="106" t="s">
        <v>154</v>
      </c>
      <c r="H24" s="106" t="s">
        <v>33</v>
      </c>
      <c r="I24" s="106" t="s">
        <v>155</v>
      </c>
    </row>
    <row r="25" spans="1:9" x14ac:dyDescent="0.25">
      <c r="A25" s="7">
        <v>3</v>
      </c>
      <c r="B25" s="7"/>
      <c r="C25" s="7"/>
      <c r="D25" s="7" t="s">
        <v>10</v>
      </c>
      <c r="E25" s="110">
        <f>SUM(E26:E30)</f>
        <v>1678357.66</v>
      </c>
      <c r="F25" s="110">
        <f>SUM(F26:F30)</f>
        <v>1998928</v>
      </c>
      <c r="G25" s="110">
        <f t="shared" ref="G25:I25" si="4">SUM(G26:G30)</f>
        <v>2173017</v>
      </c>
      <c r="H25" s="110">
        <f t="shared" si="4"/>
        <v>2171417</v>
      </c>
      <c r="I25" s="110">
        <f t="shared" si="4"/>
        <v>2171417</v>
      </c>
    </row>
    <row r="26" spans="1:9" x14ac:dyDescent="0.25">
      <c r="A26" s="7"/>
      <c r="B26" s="7">
        <v>31</v>
      </c>
      <c r="C26" s="7"/>
      <c r="D26" s="7" t="s">
        <v>11</v>
      </c>
      <c r="E26" s="126">
        <v>1361136.3</v>
      </c>
      <c r="F26" s="110">
        <v>1669948</v>
      </c>
      <c r="G26" s="110">
        <v>1880445</v>
      </c>
      <c r="H26" s="110">
        <v>1880445</v>
      </c>
      <c r="I26" s="110">
        <v>1880445</v>
      </c>
    </row>
    <row r="27" spans="1:9" x14ac:dyDescent="0.25">
      <c r="A27" s="21"/>
      <c r="B27" s="21">
        <v>32</v>
      </c>
      <c r="C27" s="73"/>
      <c r="D27" s="21" t="s">
        <v>21</v>
      </c>
      <c r="E27" s="127">
        <v>269961.21000000002</v>
      </c>
      <c r="F27" s="110">
        <v>278970</v>
      </c>
      <c r="G27" s="110">
        <v>267972</v>
      </c>
      <c r="H27" s="110">
        <v>266372</v>
      </c>
      <c r="I27" s="110">
        <v>266372</v>
      </c>
    </row>
    <row r="28" spans="1:9" x14ac:dyDescent="0.25">
      <c r="A28" s="21"/>
      <c r="B28" s="21">
        <v>34</v>
      </c>
      <c r="C28" s="73"/>
      <c r="D28" s="21" t="s">
        <v>70</v>
      </c>
      <c r="E28" s="127">
        <v>3002.15</v>
      </c>
      <c r="F28" s="110">
        <v>600</v>
      </c>
      <c r="G28" s="110">
        <v>650</v>
      </c>
      <c r="H28" s="110">
        <v>650</v>
      </c>
      <c r="I28" s="110">
        <v>650</v>
      </c>
    </row>
    <row r="29" spans="1:9" x14ac:dyDescent="0.25">
      <c r="A29" s="21"/>
      <c r="B29" s="21">
        <v>37</v>
      </c>
      <c r="C29" s="73"/>
      <c r="D29" s="21" t="s">
        <v>70</v>
      </c>
      <c r="E29" s="127">
        <v>43324.21</v>
      </c>
      <c r="F29" s="110">
        <v>48500</v>
      </c>
      <c r="G29" s="110">
        <v>23000</v>
      </c>
      <c r="H29" s="110">
        <v>23000</v>
      </c>
      <c r="I29" s="110">
        <v>23000</v>
      </c>
    </row>
    <row r="30" spans="1:9" x14ac:dyDescent="0.25">
      <c r="A30" s="21"/>
      <c r="B30" s="21">
        <v>38</v>
      </c>
      <c r="C30" s="73"/>
      <c r="D30" s="21" t="s">
        <v>130</v>
      </c>
      <c r="E30" s="127">
        <v>933.79</v>
      </c>
      <c r="F30" s="110">
        <v>910</v>
      </c>
      <c r="G30" s="110">
        <v>950</v>
      </c>
      <c r="H30" s="110">
        <v>950</v>
      </c>
      <c r="I30" s="110">
        <v>950</v>
      </c>
    </row>
    <row r="31" spans="1:9" ht="25.5" x14ac:dyDescent="0.25">
      <c r="A31" s="9">
        <v>4</v>
      </c>
      <c r="B31" s="10"/>
      <c r="C31" s="10"/>
      <c r="D31" s="19" t="s">
        <v>12</v>
      </c>
      <c r="E31" s="110">
        <f>SUM(E32)</f>
        <v>18700.919999999998</v>
      </c>
      <c r="F31" s="110">
        <f>SUM(F32)</f>
        <v>21030</v>
      </c>
      <c r="G31" s="110">
        <f t="shared" ref="G31:I31" si="5">SUM(G32)</f>
        <v>22450</v>
      </c>
      <c r="H31" s="110">
        <f t="shared" si="5"/>
        <v>22450</v>
      </c>
      <c r="I31" s="110">
        <f t="shared" si="5"/>
        <v>22450</v>
      </c>
    </row>
    <row r="32" spans="1:9" ht="38.25" x14ac:dyDescent="0.25">
      <c r="A32" s="7"/>
      <c r="B32" s="7">
        <v>42</v>
      </c>
      <c r="C32" s="7"/>
      <c r="D32" s="19" t="s">
        <v>13</v>
      </c>
      <c r="E32" s="126">
        <v>18700.919999999998</v>
      </c>
      <c r="F32" s="110">
        <v>21030</v>
      </c>
      <c r="G32" s="110">
        <v>22450</v>
      </c>
      <c r="H32" s="110">
        <v>22450</v>
      </c>
      <c r="I32" s="110">
        <v>22450</v>
      </c>
    </row>
    <row r="33" spans="1:9" x14ac:dyDescent="0.25">
      <c r="A33" s="131"/>
      <c r="B33" s="131"/>
      <c r="C33" s="132"/>
      <c r="D33" s="131" t="s">
        <v>168</v>
      </c>
      <c r="E33" s="133">
        <f>SUM(E25+E31)</f>
        <v>1697058.5799999998</v>
      </c>
      <c r="F33" s="133">
        <f t="shared" ref="F33:I33" si="6">SUM(F25+F31)</f>
        <v>2019958</v>
      </c>
      <c r="G33" s="133">
        <f t="shared" si="6"/>
        <v>2195467</v>
      </c>
      <c r="H33" s="133">
        <f t="shared" si="6"/>
        <v>2193867</v>
      </c>
      <c r="I33" s="133">
        <f t="shared" si="6"/>
        <v>2193867</v>
      </c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7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opLeftCell="A7" workbookViewId="0">
      <selection activeCell="G39" sqref="G39"/>
    </sheetView>
  </sheetViews>
  <sheetFormatPr defaultRowHeight="15" x14ac:dyDescent="0.25"/>
  <cols>
    <col min="1" max="1" width="39.5703125" customWidth="1"/>
    <col min="2" max="2" width="23" style="105" customWidth="1"/>
    <col min="3" max="6" width="23" style="117" customWidth="1"/>
  </cols>
  <sheetData>
    <row r="1" spans="1:6" ht="42" customHeight="1" x14ac:dyDescent="0.25">
      <c r="A1" s="147" t="s">
        <v>31</v>
      </c>
      <c r="B1" s="147"/>
      <c r="C1" s="147"/>
      <c r="D1" s="147"/>
      <c r="E1" s="147"/>
      <c r="F1" s="147"/>
    </row>
    <row r="2" spans="1:6" ht="18" customHeight="1" x14ac:dyDescent="0.25">
      <c r="A2" s="18"/>
      <c r="B2" s="104"/>
      <c r="C2" s="104"/>
      <c r="D2" s="104"/>
      <c r="E2" s="104"/>
      <c r="F2" s="104"/>
    </row>
    <row r="3" spans="1:6" ht="15.75" customHeight="1" x14ac:dyDescent="0.25">
      <c r="A3" s="147" t="s">
        <v>19</v>
      </c>
      <c r="B3" s="147"/>
      <c r="C3" s="147"/>
      <c r="D3" s="147"/>
      <c r="E3" s="147"/>
      <c r="F3" s="147"/>
    </row>
    <row r="4" spans="1:6" ht="18" x14ac:dyDescent="0.25">
      <c r="C4" s="104"/>
      <c r="D4" s="104"/>
      <c r="E4" s="116"/>
      <c r="F4" s="116"/>
    </row>
    <row r="5" spans="1:6" ht="18" customHeight="1" x14ac:dyDescent="0.25">
      <c r="A5" s="147" t="s">
        <v>4</v>
      </c>
      <c r="B5" s="147"/>
      <c r="C5" s="147"/>
      <c r="D5" s="147"/>
      <c r="E5" s="147"/>
      <c r="F5" s="147"/>
    </row>
    <row r="6" spans="1:6" ht="18" x14ac:dyDescent="0.25">
      <c r="A6" s="18"/>
      <c r="B6" s="104"/>
      <c r="C6" s="104"/>
      <c r="D6" s="104"/>
      <c r="E6" s="116"/>
      <c r="F6" s="116"/>
    </row>
    <row r="7" spans="1:6" ht="15.75" customHeight="1" x14ac:dyDescent="0.25">
      <c r="A7" s="147" t="s">
        <v>44</v>
      </c>
      <c r="B7" s="147"/>
      <c r="C7" s="147"/>
      <c r="D7" s="147"/>
      <c r="E7" s="147"/>
      <c r="F7" s="147"/>
    </row>
    <row r="8" spans="1:6" ht="18" x14ac:dyDescent="0.25">
      <c r="A8" s="18"/>
      <c r="B8" s="104"/>
      <c r="C8" s="104"/>
      <c r="D8" s="104"/>
      <c r="E8" s="116"/>
      <c r="F8" s="116"/>
    </row>
    <row r="9" spans="1:6" ht="25.5" x14ac:dyDescent="0.25">
      <c r="A9" s="15" t="s">
        <v>46</v>
      </c>
      <c r="B9" s="106" t="s">
        <v>158</v>
      </c>
      <c r="C9" s="106" t="s">
        <v>151</v>
      </c>
      <c r="D9" s="106" t="s">
        <v>156</v>
      </c>
      <c r="E9" s="106" t="s">
        <v>33</v>
      </c>
      <c r="F9" s="106" t="s">
        <v>155</v>
      </c>
    </row>
    <row r="10" spans="1:6" x14ac:dyDescent="0.25">
      <c r="A10" s="30" t="s">
        <v>0</v>
      </c>
      <c r="B10" s="107">
        <f>SUM(B11+B14+B16+B18+B22+B24)</f>
        <v>1687025.45</v>
      </c>
      <c r="C10" s="107">
        <f>C11+C14+C16+C18+C22+C24</f>
        <v>2015774</v>
      </c>
      <c r="D10" s="107">
        <f t="shared" ref="D10:F10" si="0">D11+D14+D16+D18+D22+D24</f>
        <v>2193867</v>
      </c>
      <c r="E10" s="107">
        <f t="shared" si="0"/>
        <v>2193867</v>
      </c>
      <c r="F10" s="107">
        <f t="shared" si="0"/>
        <v>2193867</v>
      </c>
    </row>
    <row r="11" spans="1:6" x14ac:dyDescent="0.25">
      <c r="A11" s="19" t="s">
        <v>50</v>
      </c>
      <c r="B11" s="107">
        <f>SUM(B12+B13)</f>
        <v>323701.86</v>
      </c>
      <c r="C11" s="107">
        <f>SUM(C12+C13)</f>
        <v>383805</v>
      </c>
      <c r="D11" s="107">
        <f>SUM(D12+D13)</f>
        <v>211082</v>
      </c>
      <c r="E11" s="107">
        <f>SUM(E12+E13)</f>
        <v>211082</v>
      </c>
      <c r="F11" s="107">
        <f>SUM(F12+F13)</f>
        <v>211082</v>
      </c>
    </row>
    <row r="12" spans="1:6" x14ac:dyDescent="0.25">
      <c r="A12" s="8" t="s">
        <v>51</v>
      </c>
      <c r="B12" s="109">
        <v>244022.38</v>
      </c>
      <c r="C12" s="115">
        <v>299224</v>
      </c>
      <c r="D12" s="115">
        <v>122511</v>
      </c>
      <c r="E12" s="115">
        <v>122511</v>
      </c>
      <c r="F12" s="115">
        <v>122511</v>
      </c>
    </row>
    <row r="13" spans="1:6" x14ac:dyDescent="0.25">
      <c r="A13" s="8" t="s">
        <v>138</v>
      </c>
      <c r="B13" s="109">
        <v>79679.48</v>
      </c>
      <c r="C13" s="115">
        <v>84581</v>
      </c>
      <c r="D13" s="115">
        <v>88571</v>
      </c>
      <c r="E13" s="115">
        <v>88571</v>
      </c>
      <c r="F13" s="115">
        <v>88571</v>
      </c>
    </row>
    <row r="14" spans="1:6" x14ac:dyDescent="0.25">
      <c r="A14" s="19" t="s">
        <v>52</v>
      </c>
      <c r="B14" s="110">
        <f>B15</f>
        <v>7684.66</v>
      </c>
      <c r="C14" s="110">
        <f>C15</f>
        <v>7748</v>
      </c>
      <c r="D14" s="110">
        <f>D15</f>
        <v>9300</v>
      </c>
      <c r="E14" s="110">
        <f>E15</f>
        <v>9300</v>
      </c>
      <c r="F14" s="110">
        <f>F15</f>
        <v>9300</v>
      </c>
    </row>
    <row r="15" spans="1:6" x14ac:dyDescent="0.25">
      <c r="A15" s="8" t="s">
        <v>53</v>
      </c>
      <c r="B15" s="109">
        <v>7684.66</v>
      </c>
      <c r="C15" s="115">
        <v>7748</v>
      </c>
      <c r="D15" s="115">
        <v>9300</v>
      </c>
      <c r="E15" s="115">
        <v>9300</v>
      </c>
      <c r="F15" s="115">
        <v>9300</v>
      </c>
    </row>
    <row r="16" spans="1:6" ht="19.5" customHeight="1" x14ac:dyDescent="0.25">
      <c r="A16" s="7" t="s">
        <v>48</v>
      </c>
      <c r="B16" s="110">
        <f>B17</f>
        <v>65663.929999999993</v>
      </c>
      <c r="C16" s="110">
        <f>C17</f>
        <v>78434</v>
      </c>
      <c r="D16" s="110">
        <f>D17</f>
        <v>86090</v>
      </c>
      <c r="E16" s="110">
        <f>E17</f>
        <v>86090</v>
      </c>
      <c r="F16" s="110">
        <f>F17</f>
        <v>86090</v>
      </c>
    </row>
    <row r="17" spans="1:6" ht="15.75" customHeight="1" x14ac:dyDescent="0.25">
      <c r="A17" s="13" t="s">
        <v>49</v>
      </c>
      <c r="B17" s="111">
        <v>65663.929999999993</v>
      </c>
      <c r="C17" s="115">
        <v>78434</v>
      </c>
      <c r="D17" s="115">
        <v>86090</v>
      </c>
      <c r="E17" s="115">
        <v>86090</v>
      </c>
      <c r="F17" s="115">
        <v>86090</v>
      </c>
    </row>
    <row r="18" spans="1:6" x14ac:dyDescent="0.25">
      <c r="A18" s="30" t="s">
        <v>47</v>
      </c>
      <c r="B18" s="110">
        <f>SUM(B19:B21)</f>
        <v>1287986.3600000001</v>
      </c>
      <c r="C18" s="110">
        <v>1543480</v>
      </c>
      <c r="D18" s="110">
        <f t="shared" ref="D18:F18" si="1">SUM(D19:D21)</f>
        <v>1885845</v>
      </c>
      <c r="E18" s="110">
        <f t="shared" si="1"/>
        <v>1885845</v>
      </c>
      <c r="F18" s="110">
        <f t="shared" si="1"/>
        <v>1885845</v>
      </c>
    </row>
    <row r="19" spans="1:6" ht="14.25" customHeight="1" x14ac:dyDescent="0.25">
      <c r="A19" s="114" t="s">
        <v>165</v>
      </c>
      <c r="B19" s="115">
        <v>0</v>
      </c>
      <c r="C19" s="115">
        <v>0</v>
      </c>
      <c r="D19" s="115">
        <v>170145</v>
      </c>
      <c r="E19" s="115">
        <v>170145</v>
      </c>
      <c r="F19" s="115">
        <v>170145</v>
      </c>
    </row>
    <row r="20" spans="1:6" x14ac:dyDescent="0.25">
      <c r="A20" s="8" t="s">
        <v>139</v>
      </c>
      <c r="B20" s="109">
        <v>1287486.3600000001</v>
      </c>
      <c r="C20" s="115">
        <v>1541030</v>
      </c>
      <c r="D20" s="115">
        <v>1713150</v>
      </c>
      <c r="E20" s="115">
        <v>1713150</v>
      </c>
      <c r="F20" s="115">
        <v>1713150</v>
      </c>
    </row>
    <row r="21" spans="1:6" x14ac:dyDescent="0.25">
      <c r="A21" s="8" t="s">
        <v>140</v>
      </c>
      <c r="B21" s="109">
        <v>500</v>
      </c>
      <c r="C21" s="115">
        <v>2545</v>
      </c>
      <c r="D21" s="115">
        <v>2550</v>
      </c>
      <c r="E21" s="115">
        <v>2550</v>
      </c>
      <c r="F21" s="115">
        <v>2550</v>
      </c>
    </row>
    <row r="22" spans="1:6" x14ac:dyDescent="0.25">
      <c r="A22" s="19" t="s">
        <v>141</v>
      </c>
      <c r="B22" s="110">
        <f>SUM(B23)</f>
        <v>1887.64</v>
      </c>
      <c r="C22" s="110">
        <f t="shared" ref="C22:F22" si="2">SUM(C23)</f>
        <v>2157</v>
      </c>
      <c r="D22" s="110">
        <f t="shared" si="2"/>
        <v>1400</v>
      </c>
      <c r="E22" s="110">
        <f t="shared" si="2"/>
        <v>1400</v>
      </c>
      <c r="F22" s="110">
        <f t="shared" si="2"/>
        <v>1400</v>
      </c>
    </row>
    <row r="23" spans="1:6" x14ac:dyDescent="0.25">
      <c r="A23" s="8" t="s">
        <v>142</v>
      </c>
      <c r="B23" s="109">
        <v>1887.64</v>
      </c>
      <c r="C23" s="115">
        <v>2157</v>
      </c>
      <c r="D23" s="115">
        <v>1400</v>
      </c>
      <c r="E23" s="115">
        <v>1400</v>
      </c>
      <c r="F23" s="115">
        <v>1400</v>
      </c>
    </row>
    <row r="24" spans="1:6" x14ac:dyDescent="0.25">
      <c r="A24" s="19" t="s">
        <v>143</v>
      </c>
      <c r="B24" s="110">
        <f>B25</f>
        <v>101</v>
      </c>
      <c r="C24" s="110">
        <f>C25</f>
        <v>150</v>
      </c>
      <c r="D24" s="110">
        <f>D25</f>
        <v>150</v>
      </c>
      <c r="E24" s="110">
        <f>E25</f>
        <v>150</v>
      </c>
      <c r="F24" s="110">
        <f>F25</f>
        <v>150</v>
      </c>
    </row>
    <row r="25" spans="1:6" x14ac:dyDescent="0.25">
      <c r="A25" s="8" t="s">
        <v>144</v>
      </c>
      <c r="B25" s="109">
        <v>101</v>
      </c>
      <c r="C25" s="115">
        <v>150</v>
      </c>
      <c r="D25" s="115">
        <v>150</v>
      </c>
      <c r="E25" s="115">
        <v>150</v>
      </c>
      <c r="F25" s="115">
        <v>150</v>
      </c>
    </row>
    <row r="26" spans="1:6" s="128" customFormat="1" x14ac:dyDescent="0.25">
      <c r="A26" s="119" t="s">
        <v>145</v>
      </c>
      <c r="B26" s="120">
        <f>SUM(B27:B31)</f>
        <v>3720.59</v>
      </c>
      <c r="C26" s="120">
        <f>SUM(C27:C31)</f>
        <v>4184</v>
      </c>
      <c r="D26" s="120">
        <f>SUM(D27:D31)</f>
        <v>1600</v>
      </c>
      <c r="E26" s="120">
        <f>SUM(E27:E31)</f>
        <v>0</v>
      </c>
      <c r="F26" s="120">
        <f>SUM(F27:F31)</f>
        <v>0</v>
      </c>
    </row>
    <row r="27" spans="1:6" x14ac:dyDescent="0.25">
      <c r="A27" s="8" t="s">
        <v>146</v>
      </c>
      <c r="B27" s="109">
        <v>2160.42</v>
      </c>
      <c r="C27" s="115">
        <v>3332</v>
      </c>
      <c r="D27" s="115">
        <v>1000</v>
      </c>
      <c r="E27" s="115">
        <v>0</v>
      </c>
      <c r="F27" s="115">
        <v>0</v>
      </c>
    </row>
    <row r="28" spans="1:6" x14ac:dyDescent="0.25">
      <c r="A28" s="8" t="s">
        <v>147</v>
      </c>
      <c r="B28" s="109">
        <v>437.21</v>
      </c>
      <c r="C28" s="115">
        <v>0</v>
      </c>
      <c r="D28" s="115">
        <v>0</v>
      </c>
      <c r="E28" s="115">
        <v>0</v>
      </c>
      <c r="F28" s="115">
        <v>0</v>
      </c>
    </row>
    <row r="29" spans="1:6" x14ac:dyDescent="0.25">
      <c r="A29" s="8" t="s">
        <v>164</v>
      </c>
      <c r="B29" s="109">
        <v>580.94000000000005</v>
      </c>
      <c r="C29" s="115">
        <v>95</v>
      </c>
      <c r="D29" s="115">
        <v>0</v>
      </c>
      <c r="E29" s="115">
        <v>0</v>
      </c>
      <c r="F29" s="115">
        <v>0</v>
      </c>
    </row>
    <row r="30" spans="1:6" x14ac:dyDescent="0.25">
      <c r="A30" s="8" t="s">
        <v>162</v>
      </c>
      <c r="B30" s="109">
        <v>342.56</v>
      </c>
      <c r="C30" s="115">
        <v>757</v>
      </c>
      <c r="D30" s="115">
        <v>600</v>
      </c>
      <c r="E30" s="115">
        <v>0</v>
      </c>
      <c r="F30" s="115">
        <v>0</v>
      </c>
    </row>
    <row r="31" spans="1:6" x14ac:dyDescent="0.25">
      <c r="A31" s="8" t="s">
        <v>163</v>
      </c>
      <c r="B31" s="109">
        <v>199.46</v>
      </c>
      <c r="C31" s="115">
        <v>0</v>
      </c>
      <c r="D31" s="115">
        <v>0</v>
      </c>
      <c r="E31" s="115">
        <v>0</v>
      </c>
      <c r="F31" s="115">
        <v>0</v>
      </c>
    </row>
    <row r="32" spans="1:6" x14ac:dyDescent="0.25">
      <c r="A32" s="119" t="s">
        <v>169</v>
      </c>
      <c r="B32" s="120">
        <f>SUM(B10+B26)</f>
        <v>1690746.04</v>
      </c>
      <c r="C32" s="120">
        <f t="shared" ref="C32:F32" si="3">SUM(C10+C26)</f>
        <v>2019958</v>
      </c>
      <c r="D32" s="120">
        <f t="shared" si="3"/>
        <v>2195467</v>
      </c>
      <c r="E32" s="120">
        <f t="shared" si="3"/>
        <v>2193867</v>
      </c>
      <c r="F32" s="120">
        <f t="shared" si="3"/>
        <v>2193867</v>
      </c>
    </row>
    <row r="33" spans="1:6" x14ac:dyDescent="0.25">
      <c r="A33" s="76"/>
      <c r="B33" s="112"/>
      <c r="C33" s="118"/>
      <c r="D33" s="118"/>
      <c r="E33" s="118"/>
      <c r="F33" s="118"/>
    </row>
    <row r="34" spans="1:6" ht="15.75" customHeight="1" x14ac:dyDescent="0.25">
      <c r="A34" s="147" t="s">
        <v>45</v>
      </c>
      <c r="B34" s="147"/>
      <c r="C34" s="147"/>
      <c r="D34" s="147"/>
      <c r="E34" s="147"/>
      <c r="F34" s="147"/>
    </row>
    <row r="35" spans="1:6" ht="18" x14ac:dyDescent="0.25">
      <c r="A35" s="18"/>
      <c r="B35" s="104"/>
      <c r="C35" s="104"/>
      <c r="D35" s="104"/>
      <c r="E35" s="116"/>
      <c r="F35" s="116"/>
    </row>
    <row r="36" spans="1:6" ht="25.5" x14ac:dyDescent="0.25">
      <c r="A36" s="15" t="s">
        <v>46</v>
      </c>
      <c r="B36" s="106" t="s">
        <v>158</v>
      </c>
      <c r="C36" s="106" t="s">
        <v>151</v>
      </c>
      <c r="D36" s="106" t="s">
        <v>156</v>
      </c>
      <c r="E36" s="106" t="s">
        <v>33</v>
      </c>
      <c r="F36" s="106" t="s">
        <v>155</v>
      </c>
    </row>
    <row r="37" spans="1:6" x14ac:dyDescent="0.25">
      <c r="A37" s="30" t="s">
        <v>1</v>
      </c>
      <c r="B37" s="107">
        <f>B38+B41+B43+B45+B49+B51</f>
        <v>1697058.5799999998</v>
      </c>
      <c r="C37" s="107">
        <f t="shared" ref="C37:F37" si="4">C38+C41+C43+C45+C49+C51</f>
        <v>2019958</v>
      </c>
      <c r="D37" s="107">
        <f t="shared" si="4"/>
        <v>2195467</v>
      </c>
      <c r="E37" s="107">
        <f t="shared" si="4"/>
        <v>2193867</v>
      </c>
      <c r="F37" s="107">
        <f t="shared" si="4"/>
        <v>2193867</v>
      </c>
    </row>
    <row r="38" spans="1:6" ht="15.75" customHeight="1" x14ac:dyDescent="0.25">
      <c r="A38" s="19" t="s">
        <v>50</v>
      </c>
      <c r="B38" s="108">
        <f>SUM(B39:B40)</f>
        <v>329187.46999999997</v>
      </c>
      <c r="C38" s="107">
        <f>SUM(C39+C40)</f>
        <v>383805</v>
      </c>
      <c r="D38" s="107">
        <f>SUM(D39+D40)</f>
        <v>211082</v>
      </c>
      <c r="E38" s="107">
        <f>SUM(E39+E40)</f>
        <v>211082</v>
      </c>
      <c r="F38" s="107">
        <f>SUM(F39+F40)</f>
        <v>211082</v>
      </c>
    </row>
    <row r="39" spans="1:6" x14ac:dyDescent="0.25">
      <c r="A39" s="8" t="s">
        <v>51</v>
      </c>
      <c r="B39" s="109">
        <v>248266.47</v>
      </c>
      <c r="C39" s="115">
        <v>299224</v>
      </c>
      <c r="D39" s="115">
        <v>122511</v>
      </c>
      <c r="E39" s="115">
        <v>122511</v>
      </c>
      <c r="F39" s="115">
        <v>122511</v>
      </c>
    </row>
    <row r="40" spans="1:6" x14ac:dyDescent="0.25">
      <c r="A40" s="8" t="s">
        <v>148</v>
      </c>
      <c r="B40" s="109">
        <v>80921</v>
      </c>
      <c r="C40" s="115">
        <v>84581</v>
      </c>
      <c r="D40" s="115">
        <v>88571</v>
      </c>
      <c r="E40" s="115">
        <v>88571</v>
      </c>
      <c r="F40" s="115">
        <v>88571</v>
      </c>
    </row>
    <row r="41" spans="1:6" x14ac:dyDescent="0.25">
      <c r="A41" s="19" t="s">
        <v>52</v>
      </c>
      <c r="B41" s="110">
        <f>B42</f>
        <v>6827.8</v>
      </c>
      <c r="C41" s="110">
        <f>C42</f>
        <v>11837</v>
      </c>
      <c r="D41" s="110">
        <f>D42</f>
        <v>10300</v>
      </c>
      <c r="E41" s="110">
        <f>E42</f>
        <v>9300</v>
      </c>
      <c r="F41" s="110">
        <f>F42</f>
        <v>9300</v>
      </c>
    </row>
    <row r="42" spans="1:6" x14ac:dyDescent="0.25">
      <c r="A42" s="8" t="s">
        <v>53</v>
      </c>
      <c r="B42" s="109">
        <v>6827.8</v>
      </c>
      <c r="C42" s="115">
        <v>11837</v>
      </c>
      <c r="D42" s="115">
        <v>10300</v>
      </c>
      <c r="E42" s="115">
        <v>9300</v>
      </c>
      <c r="F42" s="115">
        <v>9300</v>
      </c>
    </row>
    <row r="43" spans="1:6" x14ac:dyDescent="0.25">
      <c r="A43" s="7" t="s">
        <v>48</v>
      </c>
      <c r="B43" s="110">
        <f>B44</f>
        <v>64543.64</v>
      </c>
      <c r="C43" s="110">
        <f>C44</f>
        <v>78434</v>
      </c>
      <c r="D43" s="110">
        <f>D44</f>
        <v>86090</v>
      </c>
      <c r="E43" s="110">
        <f>E44</f>
        <v>86090</v>
      </c>
      <c r="F43" s="110">
        <f>F44</f>
        <v>86090</v>
      </c>
    </row>
    <row r="44" spans="1:6" ht="16.5" customHeight="1" x14ac:dyDescent="0.25">
      <c r="A44" s="13" t="s">
        <v>49</v>
      </c>
      <c r="B44" s="111">
        <v>64543.64</v>
      </c>
      <c r="C44" s="115">
        <v>78434</v>
      </c>
      <c r="D44" s="115">
        <v>86090</v>
      </c>
      <c r="E44" s="115">
        <v>86090</v>
      </c>
      <c r="F44" s="115">
        <v>86090</v>
      </c>
    </row>
    <row r="45" spans="1:6" x14ac:dyDescent="0.25">
      <c r="A45" s="30" t="s">
        <v>47</v>
      </c>
      <c r="B45" s="110">
        <f>SUM(B46:B48)</f>
        <v>1294726.01</v>
      </c>
      <c r="C45" s="110">
        <f>SUM(C46:C48)</f>
        <v>1543575</v>
      </c>
      <c r="D45" s="110">
        <f t="shared" ref="D45:F45" si="5">SUM(D46:D48)</f>
        <v>1885845</v>
      </c>
      <c r="E45" s="110">
        <f t="shared" si="5"/>
        <v>1885845</v>
      </c>
      <c r="F45" s="110">
        <f t="shared" si="5"/>
        <v>1885845</v>
      </c>
    </row>
    <row r="46" spans="1:6" x14ac:dyDescent="0.25">
      <c r="A46" s="113" t="s">
        <v>166</v>
      </c>
      <c r="B46" s="115">
        <v>0</v>
      </c>
      <c r="C46" s="115">
        <v>0</v>
      </c>
      <c r="D46" s="115">
        <v>170145</v>
      </c>
      <c r="E46" s="115">
        <v>170145</v>
      </c>
      <c r="F46" s="115">
        <v>170145</v>
      </c>
    </row>
    <row r="47" spans="1:6" x14ac:dyDescent="0.25">
      <c r="A47" s="8" t="s">
        <v>139</v>
      </c>
      <c r="B47" s="109">
        <v>1294298.1399999999</v>
      </c>
      <c r="C47" s="115">
        <v>1541030</v>
      </c>
      <c r="D47" s="115">
        <v>1713150</v>
      </c>
      <c r="E47" s="115">
        <v>1713150</v>
      </c>
      <c r="F47" s="115">
        <v>1713150</v>
      </c>
    </row>
    <row r="48" spans="1:6" x14ac:dyDescent="0.25">
      <c r="A48" s="8" t="s">
        <v>140</v>
      </c>
      <c r="B48" s="109">
        <v>427.87</v>
      </c>
      <c r="C48" s="115">
        <v>2545</v>
      </c>
      <c r="D48" s="115">
        <v>2550</v>
      </c>
      <c r="E48" s="115">
        <v>2550</v>
      </c>
      <c r="F48" s="115">
        <v>2550</v>
      </c>
    </row>
    <row r="49" spans="1:6" x14ac:dyDescent="0.25">
      <c r="A49" s="19" t="s">
        <v>141</v>
      </c>
      <c r="B49" s="110">
        <f>B50</f>
        <v>1473.2</v>
      </c>
      <c r="C49" s="110">
        <v>2157</v>
      </c>
      <c r="D49" s="110">
        <f>D50</f>
        <v>2000</v>
      </c>
      <c r="E49" s="110">
        <f>E50</f>
        <v>1400</v>
      </c>
      <c r="F49" s="110">
        <f>F50</f>
        <v>1400</v>
      </c>
    </row>
    <row r="50" spans="1:6" x14ac:dyDescent="0.25">
      <c r="A50" s="8" t="s">
        <v>142</v>
      </c>
      <c r="B50" s="109">
        <v>1473.2</v>
      </c>
      <c r="C50" s="115">
        <v>757</v>
      </c>
      <c r="D50" s="115">
        <v>2000</v>
      </c>
      <c r="E50" s="115">
        <v>1400</v>
      </c>
      <c r="F50" s="115">
        <v>1400</v>
      </c>
    </row>
    <row r="51" spans="1:6" x14ac:dyDescent="0.25">
      <c r="A51" s="19" t="s">
        <v>143</v>
      </c>
      <c r="B51" s="110">
        <f>B52</f>
        <v>300.45999999999998</v>
      </c>
      <c r="C51" s="110">
        <f>C52</f>
        <v>150</v>
      </c>
      <c r="D51" s="110">
        <f>D52</f>
        <v>150</v>
      </c>
      <c r="E51" s="110">
        <f>E52</f>
        <v>150</v>
      </c>
      <c r="F51" s="110">
        <f>F52</f>
        <v>150</v>
      </c>
    </row>
    <row r="52" spans="1:6" x14ac:dyDescent="0.25">
      <c r="A52" s="8" t="s">
        <v>144</v>
      </c>
      <c r="B52" s="109">
        <v>300.45999999999998</v>
      </c>
      <c r="C52" s="115">
        <v>150</v>
      </c>
      <c r="D52" s="115">
        <v>150</v>
      </c>
      <c r="E52" s="115">
        <v>150</v>
      </c>
      <c r="F52" s="115">
        <v>150</v>
      </c>
    </row>
  </sheetData>
  <mergeCells count="5">
    <mergeCell ref="A1:F1"/>
    <mergeCell ref="A3:F3"/>
    <mergeCell ref="A5:F5"/>
    <mergeCell ref="A7:F7"/>
    <mergeCell ref="A34:F34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F13" sqref="F13"/>
    </sheetView>
  </sheetViews>
  <sheetFormatPr defaultRowHeight="15" x14ac:dyDescent="0.25"/>
  <cols>
    <col min="1" max="1" width="37.7109375" customWidth="1"/>
    <col min="2" max="2" width="37.7109375" style="105" customWidth="1"/>
    <col min="3" max="7" width="25.28515625" customWidth="1"/>
    <col min="8" max="8" width="14" customWidth="1"/>
  </cols>
  <sheetData>
    <row r="1" spans="1:7" ht="42" customHeight="1" x14ac:dyDescent="0.25">
      <c r="A1" s="147" t="s">
        <v>149</v>
      </c>
      <c r="B1" s="147"/>
      <c r="C1" s="147"/>
      <c r="D1" s="147"/>
      <c r="E1" s="147"/>
      <c r="F1" s="147"/>
      <c r="G1" s="147"/>
    </row>
    <row r="2" spans="1:7" ht="18" customHeight="1" x14ac:dyDescent="0.25">
      <c r="A2" s="3"/>
      <c r="B2" s="104"/>
      <c r="C2" s="3"/>
      <c r="D2" s="3"/>
      <c r="E2" s="3"/>
      <c r="F2" s="3"/>
      <c r="G2" s="3"/>
    </row>
    <row r="3" spans="1:7" ht="15.75" x14ac:dyDescent="0.25">
      <c r="A3" s="147" t="s">
        <v>19</v>
      </c>
      <c r="B3" s="147"/>
      <c r="C3" s="147"/>
      <c r="D3" s="147"/>
      <c r="E3" s="147"/>
      <c r="F3" s="148"/>
      <c r="G3" s="148"/>
    </row>
    <row r="4" spans="1:7" ht="18" x14ac:dyDescent="0.25">
      <c r="A4" s="3"/>
      <c r="B4" s="104"/>
      <c r="C4" s="3"/>
      <c r="D4" s="3"/>
      <c r="E4" s="3"/>
      <c r="F4" s="4"/>
      <c r="G4" s="4"/>
    </row>
    <row r="5" spans="1:7" ht="18" customHeight="1" x14ac:dyDescent="0.25">
      <c r="A5" s="147" t="s">
        <v>4</v>
      </c>
      <c r="B5" s="147"/>
      <c r="C5" s="149"/>
      <c r="D5" s="149"/>
      <c r="E5" s="149"/>
      <c r="F5" s="149"/>
      <c r="G5" s="149"/>
    </row>
    <row r="6" spans="1:7" ht="18" x14ac:dyDescent="0.25">
      <c r="A6" s="3"/>
      <c r="B6" s="104"/>
      <c r="C6" s="3"/>
      <c r="D6" s="3"/>
      <c r="E6" s="3"/>
      <c r="F6" s="4"/>
      <c r="G6" s="4"/>
    </row>
    <row r="7" spans="1:7" ht="15.75" x14ac:dyDescent="0.25">
      <c r="A7" s="147" t="s">
        <v>14</v>
      </c>
      <c r="B7" s="147"/>
      <c r="C7" s="168"/>
      <c r="D7" s="168"/>
      <c r="E7" s="168"/>
      <c r="F7" s="168"/>
      <c r="G7" s="168"/>
    </row>
    <row r="8" spans="1:7" ht="18" x14ac:dyDescent="0.25">
      <c r="A8" s="3"/>
      <c r="B8" s="104"/>
      <c r="C8" s="3"/>
      <c r="D8" s="3"/>
      <c r="E8" s="3"/>
      <c r="F8" s="4"/>
      <c r="G8" s="4"/>
    </row>
    <row r="10" spans="1:7" ht="25.5" x14ac:dyDescent="0.25">
      <c r="A10" s="15" t="s">
        <v>125</v>
      </c>
      <c r="B10" s="106" t="s">
        <v>158</v>
      </c>
      <c r="C10" s="15" t="s">
        <v>32</v>
      </c>
      <c r="D10" s="15" t="s">
        <v>157</v>
      </c>
      <c r="E10" s="15" t="s">
        <v>33</v>
      </c>
      <c r="F10" s="15" t="s">
        <v>155</v>
      </c>
    </row>
    <row r="11" spans="1:7" x14ac:dyDescent="0.25">
      <c r="A11" s="7" t="s">
        <v>15</v>
      </c>
      <c r="B11" s="74">
        <f>B12</f>
        <v>1697058.5799999998</v>
      </c>
      <c r="C11" s="74">
        <f>C12</f>
        <v>2019958</v>
      </c>
      <c r="D11" s="74">
        <f t="shared" ref="D11:F11" si="0">D12</f>
        <v>2195467</v>
      </c>
      <c r="E11" s="74">
        <f t="shared" si="0"/>
        <v>2193867</v>
      </c>
      <c r="F11" s="74">
        <f t="shared" si="0"/>
        <v>2193867</v>
      </c>
    </row>
    <row r="12" spans="1:7" x14ac:dyDescent="0.25">
      <c r="A12" s="7" t="s">
        <v>126</v>
      </c>
      <c r="B12" s="75">
        <f>B13+B14</f>
        <v>1697058.5799999998</v>
      </c>
      <c r="C12" s="75">
        <f>C13+C14</f>
        <v>2019958</v>
      </c>
      <c r="D12" s="75">
        <f>D13+D14</f>
        <v>2195467</v>
      </c>
      <c r="E12" s="75">
        <f>E13+E14</f>
        <v>2193867</v>
      </c>
      <c r="F12" s="75">
        <v>2193867</v>
      </c>
    </row>
    <row r="13" spans="1:7" x14ac:dyDescent="0.25">
      <c r="A13" s="13" t="s">
        <v>127</v>
      </c>
      <c r="B13" s="111">
        <v>1567897.68</v>
      </c>
      <c r="C13" s="75">
        <v>1879345</v>
      </c>
      <c r="D13" s="75">
        <v>2058967</v>
      </c>
      <c r="E13" s="75">
        <v>2057367</v>
      </c>
      <c r="F13" s="75">
        <v>2082867</v>
      </c>
    </row>
    <row r="14" spans="1:7" x14ac:dyDescent="0.25">
      <c r="A14" s="12" t="s">
        <v>128</v>
      </c>
      <c r="B14" s="134">
        <v>129160.9</v>
      </c>
      <c r="C14" s="75">
        <v>140613</v>
      </c>
      <c r="D14" s="75">
        <v>136500</v>
      </c>
      <c r="E14" s="75">
        <v>136500</v>
      </c>
      <c r="F14" s="75">
        <v>136500</v>
      </c>
    </row>
    <row r="22" spans="3:3" x14ac:dyDescent="0.25">
      <c r="C22" t="s">
        <v>136</v>
      </c>
    </row>
    <row r="23" spans="3:3" x14ac:dyDescent="0.25">
      <c r="C23" t="s">
        <v>137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K15" sqref="K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7" t="s">
        <v>149</v>
      </c>
      <c r="B1" s="147"/>
      <c r="C1" s="147"/>
      <c r="D1" s="147"/>
      <c r="E1" s="147"/>
      <c r="F1" s="147"/>
      <c r="G1" s="147"/>
      <c r="H1" s="147"/>
    </row>
    <row r="2" spans="1:8" ht="18" customHeight="1" x14ac:dyDescent="0.25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47" t="s">
        <v>19</v>
      </c>
      <c r="B3" s="147"/>
      <c r="C3" s="147"/>
      <c r="D3" s="147"/>
      <c r="E3" s="147"/>
      <c r="F3" s="147"/>
      <c r="G3" s="147"/>
      <c r="H3" s="147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ht="18" customHeight="1" x14ac:dyDescent="0.25">
      <c r="A5" s="147" t="s">
        <v>131</v>
      </c>
      <c r="B5" s="147"/>
      <c r="C5" s="147"/>
      <c r="D5" s="147"/>
      <c r="E5" s="147"/>
      <c r="F5" s="147"/>
      <c r="G5" s="147"/>
      <c r="H5" s="147"/>
    </row>
    <row r="6" spans="1:8" ht="18" x14ac:dyDescent="0.25">
      <c r="A6" s="3"/>
      <c r="B6" s="3"/>
      <c r="C6" s="3"/>
      <c r="D6" s="3"/>
      <c r="E6" s="3"/>
      <c r="F6" s="3"/>
      <c r="G6" s="4"/>
      <c r="H6" s="4"/>
    </row>
    <row r="7" spans="1:8" ht="25.5" x14ac:dyDescent="0.25">
      <c r="A7" s="15" t="s">
        <v>5</v>
      </c>
      <c r="B7" s="14" t="s">
        <v>6</v>
      </c>
      <c r="C7" s="14" t="s">
        <v>30</v>
      </c>
      <c r="D7" s="14" t="s">
        <v>158</v>
      </c>
      <c r="E7" s="15" t="s">
        <v>151</v>
      </c>
      <c r="F7" s="15" t="s">
        <v>156</v>
      </c>
      <c r="G7" s="15" t="s">
        <v>33</v>
      </c>
      <c r="H7" s="15" t="s">
        <v>155</v>
      </c>
    </row>
    <row r="8" spans="1:8" x14ac:dyDescent="0.25">
      <c r="A8" s="28"/>
      <c r="B8" s="29"/>
      <c r="C8" s="27" t="s">
        <v>54</v>
      </c>
      <c r="D8" s="29"/>
      <c r="E8" s="29"/>
      <c r="F8" s="29"/>
      <c r="G8" s="29"/>
      <c r="H8" s="29"/>
    </row>
    <row r="9" spans="1:8" ht="25.5" x14ac:dyDescent="0.25">
      <c r="A9" s="7">
        <v>8</v>
      </c>
      <c r="B9" s="7"/>
      <c r="C9" s="7" t="s">
        <v>16</v>
      </c>
      <c r="D9" s="6"/>
      <c r="E9" s="6"/>
      <c r="F9" s="6"/>
      <c r="G9" s="6"/>
      <c r="H9" s="6"/>
    </row>
    <row r="10" spans="1:8" x14ac:dyDescent="0.25">
      <c r="A10" s="7"/>
      <c r="B10" s="11">
        <v>84</v>
      </c>
      <c r="C10" s="11" t="s">
        <v>22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25">
      <c r="A11" s="7"/>
      <c r="B11" s="11"/>
      <c r="C11" s="31"/>
      <c r="D11" s="6"/>
      <c r="E11" s="6"/>
      <c r="F11" s="6"/>
      <c r="G11" s="6"/>
      <c r="H11" s="6"/>
    </row>
    <row r="12" spans="1:8" x14ac:dyDescent="0.25">
      <c r="A12" s="7"/>
      <c r="B12" s="11"/>
      <c r="C12" s="27" t="s">
        <v>55</v>
      </c>
      <c r="D12" s="6"/>
      <c r="E12" s="6"/>
      <c r="F12" s="6"/>
      <c r="G12" s="6"/>
      <c r="H12" s="6"/>
    </row>
    <row r="13" spans="1:8" ht="25.5" x14ac:dyDescent="0.25">
      <c r="A13" s="9">
        <v>5</v>
      </c>
      <c r="B13" s="10"/>
      <c r="C13" s="19" t="s">
        <v>17</v>
      </c>
      <c r="D13" s="6"/>
      <c r="E13" s="6"/>
      <c r="F13" s="6"/>
      <c r="G13" s="6"/>
      <c r="H13" s="6"/>
    </row>
    <row r="14" spans="1:8" ht="25.5" x14ac:dyDescent="0.25">
      <c r="A14" s="11"/>
      <c r="B14" s="11">
        <v>54</v>
      </c>
      <c r="C14" s="20" t="s">
        <v>23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3"/>
  <sheetViews>
    <sheetView topLeftCell="A103" workbookViewId="0">
      <selection activeCell="B116" sqref="B116"/>
    </sheetView>
  </sheetViews>
  <sheetFormatPr defaultRowHeight="15" x14ac:dyDescent="0.25"/>
  <cols>
    <col min="1" max="1" width="14.5703125" customWidth="1"/>
    <col min="2" max="2" width="28.28515625" customWidth="1"/>
    <col min="3" max="3" width="20.85546875" customWidth="1"/>
    <col min="4" max="4" width="18.85546875" customWidth="1"/>
    <col min="5" max="5" width="20.5703125" customWidth="1"/>
    <col min="6" max="6" width="22.85546875" customWidth="1"/>
    <col min="7" max="7" width="21.85546875" customWidth="1"/>
  </cols>
  <sheetData>
    <row r="1" spans="1:7" ht="42" customHeight="1" x14ac:dyDescent="0.25">
      <c r="A1" s="147" t="s">
        <v>149</v>
      </c>
      <c r="B1" s="147"/>
      <c r="C1" s="147"/>
      <c r="D1" s="147"/>
      <c r="E1" s="147"/>
      <c r="F1" s="147"/>
      <c r="G1" s="147"/>
    </row>
    <row r="2" spans="1:7" ht="18" x14ac:dyDescent="0.25">
      <c r="A2" s="3"/>
      <c r="B2" s="3"/>
      <c r="C2" s="18"/>
      <c r="D2" s="3"/>
      <c r="E2" s="18"/>
      <c r="F2" s="3"/>
      <c r="G2" s="3"/>
    </row>
    <row r="3" spans="1:7" ht="18" customHeight="1" x14ac:dyDescent="0.25">
      <c r="A3" s="147" t="s">
        <v>18</v>
      </c>
      <c r="B3" s="149"/>
      <c r="C3" s="149"/>
      <c r="D3" s="149"/>
      <c r="E3" s="149"/>
      <c r="F3" s="149"/>
      <c r="G3" s="149"/>
    </row>
    <row r="4" spans="1:7" ht="15.75" thickBot="1" x14ac:dyDescent="0.3">
      <c r="A4" s="43" t="s">
        <v>20</v>
      </c>
      <c r="B4" s="43" t="s">
        <v>30</v>
      </c>
      <c r="C4" s="135" t="s">
        <v>158</v>
      </c>
      <c r="D4" s="43" t="s">
        <v>118</v>
      </c>
      <c r="E4" s="43" t="s">
        <v>159</v>
      </c>
      <c r="F4" s="43" t="s">
        <v>119</v>
      </c>
      <c r="G4" s="44" t="s">
        <v>160</v>
      </c>
    </row>
    <row r="5" spans="1:7" ht="15.75" thickTop="1" x14ac:dyDescent="0.25">
      <c r="A5" s="45" t="s">
        <v>170</v>
      </c>
      <c r="B5" s="46" t="s">
        <v>65</v>
      </c>
      <c r="C5" s="47">
        <f>SUM(C6+C14+C126+C167)</f>
        <v>1697058.58</v>
      </c>
      <c r="D5" s="47">
        <f>SUM(D6+D14+D126+D167)</f>
        <v>2019958</v>
      </c>
      <c r="E5" s="47">
        <f t="shared" ref="E5:G5" si="0">SUM(E6+E14+E126+E167)</f>
        <v>2195467</v>
      </c>
      <c r="F5" s="47">
        <f t="shared" si="0"/>
        <v>2193867</v>
      </c>
      <c r="G5" s="47">
        <f t="shared" si="0"/>
        <v>2193867</v>
      </c>
    </row>
    <row r="6" spans="1:7" ht="25.5" customHeight="1" x14ac:dyDescent="0.25">
      <c r="A6" s="48" t="s">
        <v>66</v>
      </c>
      <c r="B6" s="49" t="s">
        <v>67</v>
      </c>
      <c r="C6" s="136">
        <f>SUM(C7+C11)</f>
        <v>80921</v>
      </c>
      <c r="D6" s="50">
        <f>SUM(D7+D11)</f>
        <v>84581</v>
      </c>
      <c r="E6" s="50">
        <f t="shared" ref="E6:G6" si="1">SUM(E7+E11)</f>
        <v>88571</v>
      </c>
      <c r="F6" s="50">
        <f t="shared" si="1"/>
        <v>88571</v>
      </c>
      <c r="G6" s="50">
        <f t="shared" si="1"/>
        <v>88571</v>
      </c>
    </row>
    <row r="7" spans="1:7" ht="21.75" customHeight="1" x14ac:dyDescent="0.25">
      <c r="A7" s="51" t="s">
        <v>171</v>
      </c>
      <c r="B7" s="52" t="s">
        <v>68</v>
      </c>
      <c r="C7" s="137">
        <f>SUM(C9+C10)</f>
        <v>76521</v>
      </c>
      <c r="D7" s="53">
        <f>SUM(D9+D10)</f>
        <v>80381</v>
      </c>
      <c r="E7" s="53">
        <f>SUM(E9+E10)</f>
        <v>84571</v>
      </c>
      <c r="F7" s="53">
        <f>SUM(F9+F10)</f>
        <v>84571</v>
      </c>
      <c r="G7" s="53">
        <f>SUM(G9+G10)</f>
        <v>84571</v>
      </c>
    </row>
    <row r="8" spans="1:7" ht="21" customHeight="1" x14ac:dyDescent="0.25">
      <c r="A8" s="54" t="s">
        <v>172</v>
      </c>
      <c r="B8" s="55" t="s">
        <v>69</v>
      </c>
      <c r="C8" s="138">
        <f>SUM(C9+C10)</f>
        <v>76521</v>
      </c>
      <c r="D8" s="139">
        <f>SUM(D9+D10)</f>
        <v>80381</v>
      </c>
      <c r="E8" s="139">
        <f>SUM(E9+E10)</f>
        <v>84571</v>
      </c>
      <c r="F8" s="139">
        <f>SUM(F9+F10)</f>
        <v>84571</v>
      </c>
      <c r="G8" s="139">
        <f>SUM(G9+G10)</f>
        <v>84571</v>
      </c>
    </row>
    <row r="9" spans="1:7" x14ac:dyDescent="0.25">
      <c r="A9" s="56">
        <v>32</v>
      </c>
      <c r="B9" s="57" t="s">
        <v>21</v>
      </c>
      <c r="C9" s="140">
        <v>75923.11</v>
      </c>
      <c r="D9" s="58">
        <v>79781</v>
      </c>
      <c r="E9" s="58">
        <v>83921</v>
      </c>
      <c r="F9" s="58">
        <v>83921</v>
      </c>
      <c r="G9" s="58">
        <v>83921</v>
      </c>
    </row>
    <row r="10" spans="1:7" x14ac:dyDescent="0.25">
      <c r="A10" s="56">
        <v>34</v>
      </c>
      <c r="B10" s="59" t="s">
        <v>70</v>
      </c>
      <c r="C10" s="140">
        <v>597.89</v>
      </c>
      <c r="D10" s="58">
        <v>600</v>
      </c>
      <c r="E10" s="58">
        <v>650</v>
      </c>
      <c r="F10" s="58">
        <v>650</v>
      </c>
      <c r="G10" s="58">
        <v>650</v>
      </c>
    </row>
    <row r="11" spans="1:7" ht="33.75" x14ac:dyDescent="0.25">
      <c r="A11" s="51" t="s">
        <v>173</v>
      </c>
      <c r="B11" s="52" t="s">
        <v>71</v>
      </c>
      <c r="C11" s="137">
        <f t="shared" ref="C11:G12" si="2">SUM(C12)</f>
        <v>4400</v>
      </c>
      <c r="D11" s="53">
        <f t="shared" si="2"/>
        <v>4200</v>
      </c>
      <c r="E11" s="53">
        <f t="shared" si="2"/>
        <v>4000</v>
      </c>
      <c r="F11" s="53">
        <f t="shared" si="2"/>
        <v>4000</v>
      </c>
      <c r="G11" s="53">
        <f t="shared" si="2"/>
        <v>4000</v>
      </c>
    </row>
    <row r="12" spans="1:7" ht="21" customHeight="1" x14ac:dyDescent="0.25">
      <c r="A12" s="54" t="s">
        <v>172</v>
      </c>
      <c r="B12" s="55" t="s">
        <v>69</v>
      </c>
      <c r="C12" s="138">
        <f t="shared" si="2"/>
        <v>4400</v>
      </c>
      <c r="D12" s="139">
        <f t="shared" si="2"/>
        <v>4200</v>
      </c>
      <c r="E12" s="139">
        <f t="shared" si="2"/>
        <v>4000</v>
      </c>
      <c r="F12" s="139">
        <f t="shared" si="2"/>
        <v>4000</v>
      </c>
      <c r="G12" s="139">
        <f t="shared" si="2"/>
        <v>4000</v>
      </c>
    </row>
    <row r="13" spans="1:7" ht="14.25" customHeight="1" x14ac:dyDescent="0.25">
      <c r="A13" s="56">
        <v>42</v>
      </c>
      <c r="B13" s="59" t="s">
        <v>29</v>
      </c>
      <c r="C13" s="140">
        <v>4400</v>
      </c>
      <c r="D13" s="58">
        <v>4200</v>
      </c>
      <c r="E13" s="58">
        <v>4000</v>
      </c>
      <c r="F13" s="72">
        <v>4000</v>
      </c>
      <c r="G13" s="58">
        <v>4000</v>
      </c>
    </row>
    <row r="14" spans="1:7" ht="26.25" customHeight="1" x14ac:dyDescent="0.25">
      <c r="A14" s="48" t="s">
        <v>174</v>
      </c>
      <c r="B14" s="49" t="s">
        <v>72</v>
      </c>
      <c r="C14" s="136">
        <f>SUM(C15+C29+C61+C69+C73+C77+C84+C87+C90+C93+C96+C99+C103+C108+C118+C123)</f>
        <v>433047.50999999995</v>
      </c>
      <c r="D14" s="136">
        <f>SUM(D15+D29+D61+D69+D73+D77+D84+D87+D90+D93+D96+D99+D103+D108+D113+D118+D123)</f>
        <v>517447</v>
      </c>
      <c r="E14" s="136">
        <f>SUM(E15+E29+E61+E69+E73+E77+E84+E87+E90+E93+E96+E99+E103+E108+E113+E118+E123)</f>
        <v>518546</v>
      </c>
      <c r="F14" s="136">
        <f>SUM(F15+F29+F61+F69+F73+F77+F84+F87+F90+F93+F96+F99+F103+F108+F113+F118+F123)</f>
        <v>516946</v>
      </c>
      <c r="G14" s="136">
        <f>SUM(G15+G29+G61+G69+G73+G77+G84+G87+G90+G93+G96+G99+G103+G108+G113+G118+G123)</f>
        <v>516946</v>
      </c>
    </row>
    <row r="15" spans="1:7" ht="22.5" x14ac:dyDescent="0.25">
      <c r="A15" s="51" t="s">
        <v>175</v>
      </c>
      <c r="B15" s="52" t="s">
        <v>73</v>
      </c>
      <c r="C15" s="137">
        <f>SUM(C16+C20+C26)</f>
        <v>125185.06</v>
      </c>
      <c r="D15" s="53">
        <f>SUM(D16+D20+D26)</f>
        <v>162971</v>
      </c>
      <c r="E15" s="53">
        <f>SUM(E16+E20+E26)</f>
        <v>177790</v>
      </c>
      <c r="F15" s="53">
        <f>SUM(F16+F20+F26)</f>
        <v>177790</v>
      </c>
      <c r="G15" s="53">
        <f>SUM(G16+G20+G26)</f>
        <v>177790</v>
      </c>
    </row>
    <row r="16" spans="1:7" x14ac:dyDescent="0.25">
      <c r="A16" s="54" t="s">
        <v>74</v>
      </c>
      <c r="B16" s="55" t="s">
        <v>75</v>
      </c>
      <c r="C16" s="138">
        <f>SUM(C17:C19)</f>
        <v>62010.01</v>
      </c>
      <c r="D16" s="139">
        <f>SUM(D17:D19)</f>
        <v>86407</v>
      </c>
      <c r="E16" s="139">
        <f>SUM(E17:E19)</f>
        <v>93600</v>
      </c>
      <c r="F16" s="139">
        <f>SUM(F17:F19)</f>
        <v>93600</v>
      </c>
      <c r="G16" s="139">
        <f>SUM(G17:G19)</f>
        <v>93600</v>
      </c>
    </row>
    <row r="17" spans="1:7" ht="15" customHeight="1" x14ac:dyDescent="0.25">
      <c r="A17" s="56">
        <v>31</v>
      </c>
      <c r="B17" s="59" t="s">
        <v>11</v>
      </c>
      <c r="C17" s="140">
        <v>52694.73</v>
      </c>
      <c r="D17" s="58">
        <v>81667</v>
      </c>
      <c r="E17" s="58">
        <v>88300</v>
      </c>
      <c r="F17" s="58">
        <v>88300</v>
      </c>
      <c r="G17" s="58">
        <v>88300</v>
      </c>
    </row>
    <row r="18" spans="1:7" x14ac:dyDescent="0.25">
      <c r="A18" s="56">
        <v>32</v>
      </c>
      <c r="B18" s="59" t="s">
        <v>21</v>
      </c>
      <c r="C18" s="140">
        <v>2071.63</v>
      </c>
      <c r="D18" s="58">
        <v>2740</v>
      </c>
      <c r="E18" s="58">
        <v>2800</v>
      </c>
      <c r="F18" s="58">
        <v>2800</v>
      </c>
      <c r="G18" s="58">
        <v>2800</v>
      </c>
    </row>
    <row r="19" spans="1:7" ht="22.5" x14ac:dyDescent="0.25">
      <c r="A19" s="56">
        <v>42</v>
      </c>
      <c r="B19" s="59" t="s">
        <v>29</v>
      </c>
      <c r="C19" s="140">
        <v>7243.65</v>
      </c>
      <c r="D19" s="58">
        <v>2000</v>
      </c>
      <c r="E19" s="58">
        <v>2500</v>
      </c>
      <c r="F19" s="58">
        <v>2500</v>
      </c>
      <c r="G19" s="58">
        <v>2500</v>
      </c>
    </row>
    <row r="20" spans="1:7" x14ac:dyDescent="0.25">
      <c r="A20" s="54" t="s">
        <v>76</v>
      </c>
      <c r="B20" s="55" t="s">
        <v>77</v>
      </c>
      <c r="C20" s="138">
        <f>SUM(C21:C25)</f>
        <v>63175.05</v>
      </c>
      <c r="D20" s="139">
        <f>SUM(D21:D25)</f>
        <v>76564</v>
      </c>
      <c r="E20" s="139">
        <f>SUM(E21:E25)</f>
        <v>84190</v>
      </c>
      <c r="F20" s="139">
        <f>SUM(F21:F25)</f>
        <v>84190</v>
      </c>
      <c r="G20" s="139">
        <f>SUM(G21:G25)</f>
        <v>84190</v>
      </c>
    </row>
    <row r="21" spans="1:7" x14ac:dyDescent="0.25">
      <c r="A21" s="56">
        <v>31</v>
      </c>
      <c r="B21" s="59" t="s">
        <v>11</v>
      </c>
      <c r="C21" s="140">
        <v>31538.38</v>
      </c>
      <c r="D21" s="58">
        <v>35991</v>
      </c>
      <c r="E21" s="58">
        <v>49900</v>
      </c>
      <c r="F21" s="58">
        <v>49900</v>
      </c>
      <c r="G21" s="58">
        <v>49900</v>
      </c>
    </row>
    <row r="22" spans="1:7" x14ac:dyDescent="0.25">
      <c r="A22" s="56">
        <v>32</v>
      </c>
      <c r="B22" s="59" t="s">
        <v>21</v>
      </c>
      <c r="C22" s="140">
        <v>31636.67</v>
      </c>
      <c r="D22" s="58">
        <v>40573</v>
      </c>
      <c r="E22" s="58">
        <v>34290</v>
      </c>
      <c r="F22" s="58">
        <v>34290</v>
      </c>
      <c r="G22" s="58">
        <v>34290</v>
      </c>
    </row>
    <row r="23" spans="1:7" x14ac:dyDescent="0.25">
      <c r="A23" s="56">
        <v>34</v>
      </c>
      <c r="B23" s="59" t="s">
        <v>70</v>
      </c>
      <c r="C23" s="140">
        <v>0</v>
      </c>
      <c r="D23" s="58"/>
      <c r="E23" s="58"/>
      <c r="F23" s="58"/>
      <c r="G23" s="58"/>
    </row>
    <row r="24" spans="1:7" ht="22.5" x14ac:dyDescent="0.25">
      <c r="A24" s="56">
        <v>42</v>
      </c>
      <c r="B24" s="59" t="s">
        <v>29</v>
      </c>
      <c r="C24" s="140">
        <v>0</v>
      </c>
      <c r="D24" s="58">
        <v>0</v>
      </c>
      <c r="E24" s="58"/>
      <c r="F24" s="58"/>
      <c r="G24" s="58"/>
    </row>
    <row r="25" spans="1:7" x14ac:dyDescent="0.25">
      <c r="A25" s="56">
        <v>94</v>
      </c>
      <c r="B25" s="57" t="s">
        <v>132</v>
      </c>
      <c r="C25" s="140"/>
      <c r="D25" s="58">
        <v>0</v>
      </c>
      <c r="E25" s="58"/>
      <c r="F25" s="60"/>
      <c r="G25" s="58"/>
    </row>
    <row r="26" spans="1:7" x14ac:dyDescent="0.25">
      <c r="A26" s="54" t="s">
        <v>79</v>
      </c>
      <c r="B26" s="55" t="s">
        <v>80</v>
      </c>
      <c r="C26" s="138">
        <f>SUM(C27:C28)</f>
        <v>0</v>
      </c>
      <c r="D26" s="139">
        <f>SUM(D27:D28)</f>
        <v>0</v>
      </c>
      <c r="E26" s="139">
        <f>SUM(E27:E28)</f>
        <v>0</v>
      </c>
      <c r="F26" s="139">
        <f>SUM(F27:F28)</f>
        <v>0</v>
      </c>
      <c r="G26" s="139">
        <f>SUM(G27:G28)</f>
        <v>0</v>
      </c>
    </row>
    <row r="27" spans="1:7" x14ac:dyDescent="0.25">
      <c r="A27" s="56">
        <v>31</v>
      </c>
      <c r="B27" s="59" t="s">
        <v>11</v>
      </c>
      <c r="C27" s="140"/>
      <c r="D27" s="58"/>
      <c r="E27" s="58"/>
      <c r="F27" s="60"/>
      <c r="G27" s="58"/>
    </row>
    <row r="28" spans="1:7" x14ac:dyDescent="0.25">
      <c r="A28" s="56">
        <v>92</v>
      </c>
      <c r="B28" s="57" t="s">
        <v>78</v>
      </c>
      <c r="C28" s="140"/>
      <c r="D28" s="58"/>
      <c r="E28" s="58"/>
      <c r="F28" s="60"/>
      <c r="G28" s="58"/>
    </row>
    <row r="29" spans="1:7" ht="32.25" customHeight="1" x14ac:dyDescent="0.25">
      <c r="A29" s="51" t="s">
        <v>176</v>
      </c>
      <c r="B29" s="52" t="s">
        <v>81</v>
      </c>
      <c r="C29" s="137">
        <f>SUM(C30+C33+C37+C42+C48+C52+C57)</f>
        <v>7712.65</v>
      </c>
      <c r="D29" s="53">
        <f>SUM(D30+D33+D37+D42+D48+D52+D57)</f>
        <v>14354</v>
      </c>
      <c r="E29" s="53">
        <f t="shared" ref="E29:G29" si="3">SUM(E30+E33+E37+E42+E48+E52+E57)</f>
        <v>16031</v>
      </c>
      <c r="F29" s="53">
        <f t="shared" si="3"/>
        <v>14431</v>
      </c>
      <c r="G29" s="53">
        <f t="shared" si="3"/>
        <v>14431</v>
      </c>
    </row>
    <row r="30" spans="1:7" ht="19.5" x14ac:dyDescent="0.25">
      <c r="A30" s="54" t="s">
        <v>74</v>
      </c>
      <c r="B30" s="61" t="s">
        <v>82</v>
      </c>
      <c r="C30" s="138">
        <f>SUM(C31:C32)</f>
        <v>0</v>
      </c>
      <c r="D30" s="139">
        <f>SUM(D31:D32)</f>
        <v>1062</v>
      </c>
      <c r="E30" s="139">
        <f>SUM(E31:E32)</f>
        <v>531</v>
      </c>
      <c r="F30" s="139">
        <f>SUM(F31:F32)</f>
        <v>531</v>
      </c>
      <c r="G30" s="139">
        <f>SUM(G31:G32)</f>
        <v>531</v>
      </c>
    </row>
    <row r="31" spans="1:7" x14ac:dyDescent="0.25">
      <c r="A31" s="56">
        <v>32</v>
      </c>
      <c r="B31" s="59" t="s">
        <v>21</v>
      </c>
      <c r="C31" s="140"/>
      <c r="D31" s="141">
        <v>1062</v>
      </c>
      <c r="E31" s="141">
        <v>531</v>
      </c>
      <c r="F31" s="142">
        <v>531</v>
      </c>
      <c r="G31" s="141">
        <v>531</v>
      </c>
    </row>
    <row r="32" spans="1:7" ht="22.5" x14ac:dyDescent="0.25">
      <c r="A32" s="56">
        <v>42</v>
      </c>
      <c r="B32" s="59" t="s">
        <v>29</v>
      </c>
      <c r="C32" s="140"/>
      <c r="D32" s="141"/>
      <c r="E32" s="141"/>
      <c r="F32" s="142"/>
      <c r="G32" s="141"/>
    </row>
    <row r="33" spans="1:7" ht="13.5" customHeight="1" x14ac:dyDescent="0.25">
      <c r="A33" s="54" t="s">
        <v>83</v>
      </c>
      <c r="B33" s="55" t="s">
        <v>84</v>
      </c>
      <c r="C33" s="138">
        <f>SUM(C34:C36)</f>
        <v>4482.54</v>
      </c>
      <c r="D33" s="139">
        <f>SUM(D34:D36)</f>
        <v>4430</v>
      </c>
      <c r="E33" s="139">
        <f>SUM(E34:E36)</f>
        <v>8100</v>
      </c>
      <c r="F33" s="139">
        <f>SUM(F34:F36)</f>
        <v>7100</v>
      </c>
      <c r="G33" s="139">
        <f>SUM(G34:G36)</f>
        <v>7100</v>
      </c>
    </row>
    <row r="34" spans="1:7" x14ac:dyDescent="0.25">
      <c r="A34" s="56">
        <v>32</v>
      </c>
      <c r="B34" s="59" t="s">
        <v>21</v>
      </c>
      <c r="C34" s="140">
        <v>4482.54</v>
      </c>
      <c r="D34" s="58">
        <v>4430</v>
      </c>
      <c r="E34" s="58">
        <v>8100</v>
      </c>
      <c r="F34" s="58">
        <v>7100</v>
      </c>
      <c r="G34" s="58">
        <v>7100</v>
      </c>
    </row>
    <row r="35" spans="1:7" ht="22.5" x14ac:dyDescent="0.25">
      <c r="A35" s="56">
        <v>42</v>
      </c>
      <c r="B35" s="59" t="s">
        <v>29</v>
      </c>
      <c r="C35" s="140"/>
      <c r="D35" s="58">
        <v>0</v>
      </c>
      <c r="E35" s="58"/>
      <c r="F35" s="58"/>
      <c r="G35" s="58"/>
    </row>
    <row r="36" spans="1:7" x14ac:dyDescent="0.25">
      <c r="A36" s="56">
        <v>93</v>
      </c>
      <c r="B36" s="57" t="s">
        <v>133</v>
      </c>
      <c r="C36" s="140"/>
      <c r="D36" s="58">
        <v>0</v>
      </c>
      <c r="E36" s="58">
        <v>0</v>
      </c>
      <c r="F36" s="60">
        <v>0</v>
      </c>
      <c r="G36" s="58">
        <v>0</v>
      </c>
    </row>
    <row r="37" spans="1:7" ht="15" customHeight="1" x14ac:dyDescent="0.25">
      <c r="A37" s="54" t="s">
        <v>76</v>
      </c>
      <c r="B37" s="55" t="s">
        <v>85</v>
      </c>
      <c r="C37" s="138">
        <f>SUM(C38:C41)</f>
        <v>537.59</v>
      </c>
      <c r="D37" s="139">
        <f>SUM(D38:D41)</f>
        <v>1870</v>
      </c>
      <c r="E37" s="139">
        <f>SUM(E38:E41)</f>
        <v>1900</v>
      </c>
      <c r="F37" s="139">
        <f>SUM(F38:F41)</f>
        <v>1900</v>
      </c>
      <c r="G37" s="139">
        <f>SUM(G38:G41)</f>
        <v>1900</v>
      </c>
    </row>
    <row r="38" spans="1:7" x14ac:dyDescent="0.25">
      <c r="A38" s="56">
        <v>31</v>
      </c>
      <c r="B38" s="59" t="s">
        <v>11</v>
      </c>
      <c r="C38" s="140"/>
      <c r="D38" s="58"/>
      <c r="E38" s="58"/>
      <c r="F38" s="60"/>
      <c r="G38" s="58"/>
    </row>
    <row r="39" spans="1:7" x14ac:dyDescent="0.25">
      <c r="A39" s="56">
        <v>32</v>
      </c>
      <c r="B39" s="59" t="s">
        <v>21</v>
      </c>
      <c r="C39" s="140">
        <v>537.59</v>
      </c>
      <c r="D39" s="58">
        <v>1870</v>
      </c>
      <c r="E39" s="58">
        <v>1900</v>
      </c>
      <c r="F39" s="60">
        <v>1900</v>
      </c>
      <c r="G39" s="58">
        <v>1900</v>
      </c>
    </row>
    <row r="40" spans="1:7" ht="22.5" x14ac:dyDescent="0.25">
      <c r="A40" s="56">
        <v>42</v>
      </c>
      <c r="B40" s="59" t="s">
        <v>29</v>
      </c>
      <c r="C40" s="140"/>
      <c r="D40" s="58"/>
      <c r="E40" s="58"/>
      <c r="F40" s="60"/>
      <c r="G40" s="58"/>
    </row>
    <row r="41" spans="1:7" x14ac:dyDescent="0.25">
      <c r="A41" s="56">
        <v>94</v>
      </c>
      <c r="B41" s="57" t="s">
        <v>132</v>
      </c>
      <c r="C41" s="140"/>
      <c r="D41" s="58"/>
      <c r="E41" s="58"/>
      <c r="F41" s="60"/>
      <c r="G41" s="58"/>
    </row>
    <row r="42" spans="1:7" ht="15" customHeight="1" x14ac:dyDescent="0.25">
      <c r="A42" s="54" t="s">
        <v>86</v>
      </c>
      <c r="B42" s="55" t="s">
        <v>87</v>
      </c>
      <c r="C42" s="138">
        <f>SUM(C43:C47)</f>
        <v>1491.4499999999998</v>
      </c>
      <c r="D42" s="139">
        <f>SUM(D43:D47)</f>
        <v>2890</v>
      </c>
      <c r="E42" s="139">
        <f>SUM(E43:E47)</f>
        <v>950</v>
      </c>
      <c r="F42" s="139">
        <f>SUM(F43:F47)</f>
        <v>950</v>
      </c>
      <c r="G42" s="139">
        <f>SUM(G43:G47)</f>
        <v>950</v>
      </c>
    </row>
    <row r="43" spans="1:7" x14ac:dyDescent="0.25">
      <c r="A43" s="56">
        <v>31</v>
      </c>
      <c r="B43" s="59" t="s">
        <v>11</v>
      </c>
      <c r="C43" s="140"/>
      <c r="D43" s="58"/>
      <c r="E43" s="58"/>
      <c r="F43" s="60"/>
      <c r="G43" s="58"/>
    </row>
    <row r="44" spans="1:7" x14ac:dyDescent="0.25">
      <c r="A44" s="56">
        <v>32</v>
      </c>
      <c r="B44" s="59" t="s">
        <v>21</v>
      </c>
      <c r="C44" s="140">
        <v>557.66</v>
      </c>
      <c r="D44" s="58">
        <v>1980</v>
      </c>
      <c r="E44" s="58">
        <v>0</v>
      </c>
      <c r="F44" s="60">
        <v>0</v>
      </c>
      <c r="G44" s="58">
        <v>0</v>
      </c>
    </row>
    <row r="45" spans="1:7" x14ac:dyDescent="0.25">
      <c r="A45" s="56">
        <v>38</v>
      </c>
      <c r="B45" s="59" t="s">
        <v>129</v>
      </c>
      <c r="C45" s="140">
        <v>933.79</v>
      </c>
      <c r="D45" s="58">
        <v>910</v>
      </c>
      <c r="E45" s="58">
        <v>950</v>
      </c>
      <c r="F45" s="60">
        <v>950</v>
      </c>
      <c r="G45" s="58">
        <v>950</v>
      </c>
    </row>
    <row r="46" spans="1:7" ht="22.5" x14ac:dyDescent="0.25">
      <c r="A46" s="56">
        <v>42</v>
      </c>
      <c r="B46" s="59" t="s">
        <v>29</v>
      </c>
      <c r="C46" s="140"/>
      <c r="D46" s="58"/>
      <c r="E46" s="58"/>
      <c r="F46" s="60"/>
      <c r="G46" s="58"/>
    </row>
    <row r="47" spans="1:7" x14ac:dyDescent="0.25">
      <c r="A47" s="56">
        <v>95</v>
      </c>
      <c r="B47" s="57" t="s">
        <v>134</v>
      </c>
      <c r="C47" s="140"/>
      <c r="D47" s="58"/>
      <c r="E47" s="58"/>
      <c r="F47" s="60"/>
      <c r="G47" s="58"/>
    </row>
    <row r="48" spans="1:7" ht="14.25" customHeight="1" x14ac:dyDescent="0.25">
      <c r="A48" s="54" t="s">
        <v>88</v>
      </c>
      <c r="B48" s="55" t="s">
        <v>89</v>
      </c>
      <c r="C48" s="138">
        <f>SUM(C49:C51)</f>
        <v>427.87</v>
      </c>
      <c r="D48" s="139">
        <f>SUM(D49:D51)</f>
        <v>2545</v>
      </c>
      <c r="E48" s="139">
        <f>SUM(E49:E51)</f>
        <v>2550</v>
      </c>
      <c r="F48" s="139">
        <f>SUM(F49:F51)</f>
        <v>2550</v>
      </c>
      <c r="G48" s="139">
        <f>SUM(G49:G51)</f>
        <v>2550</v>
      </c>
    </row>
    <row r="49" spans="1:7" x14ac:dyDescent="0.25">
      <c r="A49" s="56">
        <v>31</v>
      </c>
      <c r="B49" s="59" t="s">
        <v>11</v>
      </c>
      <c r="C49" s="140"/>
      <c r="D49" s="58"/>
      <c r="E49" s="58"/>
      <c r="F49" s="60"/>
      <c r="G49" s="58"/>
    </row>
    <row r="50" spans="1:7" x14ac:dyDescent="0.25">
      <c r="A50" s="56">
        <v>32</v>
      </c>
      <c r="B50" s="59" t="s">
        <v>21</v>
      </c>
      <c r="C50" s="140">
        <v>427.87</v>
      </c>
      <c r="D50" s="58">
        <v>2545</v>
      </c>
      <c r="E50" s="58">
        <v>2550</v>
      </c>
      <c r="F50" s="60">
        <v>2550</v>
      </c>
      <c r="G50" s="58">
        <v>2550</v>
      </c>
    </row>
    <row r="51" spans="1:7" x14ac:dyDescent="0.25">
      <c r="A51" s="56">
        <v>95</v>
      </c>
      <c r="B51" s="57" t="s">
        <v>134</v>
      </c>
      <c r="C51" s="140"/>
      <c r="D51" s="58"/>
      <c r="E51" s="58"/>
      <c r="F51" s="60"/>
      <c r="G51" s="58"/>
    </row>
    <row r="52" spans="1:7" ht="13.5" customHeight="1" x14ac:dyDescent="0.25">
      <c r="A52" s="54" t="s">
        <v>79</v>
      </c>
      <c r="B52" s="55" t="s">
        <v>90</v>
      </c>
      <c r="C52" s="138">
        <f>SUM(C53:C56)</f>
        <v>0</v>
      </c>
      <c r="D52" s="139">
        <f>SUM(D53:D56)</f>
        <v>0</v>
      </c>
      <c r="E52" s="139">
        <f>SUM(E53:E56)</f>
        <v>0</v>
      </c>
      <c r="F52" s="139">
        <f>SUM(F53:F56)</f>
        <v>0</v>
      </c>
      <c r="G52" s="139">
        <f>SUM(G53:G56)</f>
        <v>0</v>
      </c>
    </row>
    <row r="53" spans="1:7" x14ac:dyDescent="0.25">
      <c r="A53" s="56">
        <v>31</v>
      </c>
      <c r="B53" s="59" t="s">
        <v>11</v>
      </c>
      <c r="C53" s="140"/>
      <c r="D53" s="58"/>
      <c r="E53" s="58"/>
      <c r="F53" s="60"/>
      <c r="G53" s="58"/>
    </row>
    <row r="54" spans="1:7" x14ac:dyDescent="0.25">
      <c r="A54" s="56">
        <v>32</v>
      </c>
      <c r="B54" s="59" t="s">
        <v>21</v>
      </c>
      <c r="C54" s="140"/>
      <c r="D54" s="58"/>
      <c r="E54" s="58"/>
      <c r="F54" s="60"/>
      <c r="G54" s="58"/>
    </row>
    <row r="55" spans="1:7" ht="22.5" x14ac:dyDescent="0.25">
      <c r="A55" s="56">
        <v>42</v>
      </c>
      <c r="B55" s="59" t="s">
        <v>29</v>
      </c>
      <c r="C55" s="140"/>
      <c r="D55" s="58"/>
      <c r="E55" s="58"/>
      <c r="F55" s="60"/>
      <c r="G55" s="58"/>
    </row>
    <row r="56" spans="1:7" x14ac:dyDescent="0.25">
      <c r="A56" s="56">
        <v>95</v>
      </c>
      <c r="B56" s="57" t="s">
        <v>134</v>
      </c>
      <c r="C56" s="140"/>
      <c r="D56" s="58"/>
      <c r="E56" s="58"/>
      <c r="F56" s="60"/>
      <c r="G56" s="58"/>
    </row>
    <row r="57" spans="1:7" ht="13.5" customHeight="1" x14ac:dyDescent="0.25">
      <c r="A57" s="54" t="s">
        <v>91</v>
      </c>
      <c r="B57" s="55" t="s">
        <v>92</v>
      </c>
      <c r="C57" s="138">
        <f>SUM(C58:C60)</f>
        <v>773.2</v>
      </c>
      <c r="D57" s="139">
        <f>SUM(D58:D60)</f>
        <v>1557</v>
      </c>
      <c r="E57" s="139">
        <f>SUM(E58:E60)</f>
        <v>2000</v>
      </c>
      <c r="F57" s="139">
        <f>SUM(F58:F60)</f>
        <v>1400</v>
      </c>
      <c r="G57" s="139">
        <f>SUM(G58:G60)</f>
        <v>1400</v>
      </c>
    </row>
    <row r="58" spans="1:7" x14ac:dyDescent="0.25">
      <c r="A58" s="56">
        <v>32</v>
      </c>
      <c r="B58" s="59" t="s">
        <v>21</v>
      </c>
      <c r="C58" s="140">
        <v>773.2</v>
      </c>
      <c r="D58" s="58">
        <v>1557</v>
      </c>
      <c r="E58" s="58">
        <v>2000</v>
      </c>
      <c r="F58" s="60">
        <v>1400</v>
      </c>
      <c r="G58" s="58">
        <v>1400</v>
      </c>
    </row>
    <row r="59" spans="1:7" ht="22.5" x14ac:dyDescent="0.25">
      <c r="A59" s="56">
        <v>42</v>
      </c>
      <c r="B59" s="59" t="s">
        <v>29</v>
      </c>
      <c r="C59" s="140"/>
      <c r="D59" s="58"/>
      <c r="E59" s="58"/>
      <c r="F59" s="60"/>
      <c r="G59" s="58"/>
    </row>
    <row r="60" spans="1:7" x14ac:dyDescent="0.25">
      <c r="A60" s="56">
        <v>92</v>
      </c>
      <c r="B60" s="57" t="s">
        <v>78</v>
      </c>
      <c r="C60" s="140"/>
      <c r="D60" s="58">
        <v>0</v>
      </c>
      <c r="E60" s="58">
        <v>0</v>
      </c>
      <c r="F60" s="60">
        <v>0</v>
      </c>
      <c r="G60" s="58"/>
    </row>
    <row r="61" spans="1:7" ht="30.75" customHeight="1" x14ac:dyDescent="0.25">
      <c r="A61" s="51" t="s">
        <v>177</v>
      </c>
      <c r="B61" s="52" t="s">
        <v>93</v>
      </c>
      <c r="C61" s="137">
        <f>SUM(C62+C64+C67)</f>
        <v>0</v>
      </c>
      <c r="D61" s="53">
        <f>SUM(D62+D64+D67)</f>
        <v>0</v>
      </c>
      <c r="E61" s="53">
        <f>SUM(E62+E64+E67)</f>
        <v>0</v>
      </c>
      <c r="F61" s="53">
        <f>SUM(F62+F64+F67)</f>
        <v>0</v>
      </c>
      <c r="G61" s="53">
        <f>SUM(G62+G64+G67)</f>
        <v>0</v>
      </c>
    </row>
    <row r="62" spans="1:7" ht="12" customHeight="1" x14ac:dyDescent="0.25">
      <c r="A62" s="54" t="s">
        <v>74</v>
      </c>
      <c r="B62" s="55" t="s">
        <v>94</v>
      </c>
      <c r="C62" s="138">
        <f>SUM(C63)</f>
        <v>0</v>
      </c>
      <c r="D62" s="139">
        <f>SUM(D63)</f>
        <v>0</v>
      </c>
      <c r="E62" s="139">
        <f>SUM(E63)</f>
        <v>0</v>
      </c>
      <c r="F62" s="139">
        <f>SUM(F63)</f>
        <v>0</v>
      </c>
      <c r="G62" s="139">
        <f>SUM(G63)</f>
        <v>0</v>
      </c>
    </row>
    <row r="63" spans="1:7" x14ac:dyDescent="0.25">
      <c r="A63" s="56">
        <v>32</v>
      </c>
      <c r="B63" s="59" t="s">
        <v>21</v>
      </c>
      <c r="C63" s="140"/>
      <c r="D63" s="58"/>
      <c r="E63" s="58"/>
      <c r="F63" s="60"/>
      <c r="G63" s="58"/>
    </row>
    <row r="64" spans="1:7" ht="12.75" customHeight="1" x14ac:dyDescent="0.25">
      <c r="A64" s="54" t="s">
        <v>83</v>
      </c>
      <c r="B64" s="55" t="s">
        <v>84</v>
      </c>
      <c r="C64" s="138">
        <f>SUM(C65:C66)</f>
        <v>0</v>
      </c>
      <c r="D64" s="139">
        <f>SUM(D65:D66)</f>
        <v>0</v>
      </c>
      <c r="E64" s="139">
        <f>SUM(E65:E66)</f>
        <v>0</v>
      </c>
      <c r="F64" s="139">
        <f>SUM(F65:F66)</f>
        <v>0</v>
      </c>
      <c r="G64" s="139">
        <f>SUM(G65:G66)</f>
        <v>0</v>
      </c>
    </row>
    <row r="65" spans="1:7" x14ac:dyDescent="0.25">
      <c r="A65" s="56">
        <v>32</v>
      </c>
      <c r="B65" s="59" t="s">
        <v>21</v>
      </c>
      <c r="C65" s="140"/>
      <c r="D65" s="58"/>
      <c r="E65" s="58"/>
      <c r="F65" s="60"/>
      <c r="G65" s="58"/>
    </row>
    <row r="66" spans="1:7" x14ac:dyDescent="0.25">
      <c r="A66" s="56">
        <v>93</v>
      </c>
      <c r="B66" s="57" t="s">
        <v>135</v>
      </c>
      <c r="C66" s="140"/>
      <c r="D66" s="58"/>
      <c r="E66" s="58"/>
      <c r="F66" s="60"/>
      <c r="G66" s="58"/>
    </row>
    <row r="67" spans="1:7" ht="14.25" customHeight="1" x14ac:dyDescent="0.25">
      <c r="A67" s="54" t="s">
        <v>79</v>
      </c>
      <c r="B67" s="55" t="s">
        <v>90</v>
      </c>
      <c r="C67" s="138">
        <f>SUM(C68)</f>
        <v>0</v>
      </c>
      <c r="D67" s="139">
        <f>SUM(D68)</f>
        <v>0</v>
      </c>
      <c r="E67" s="139">
        <f>SUM(E68)</f>
        <v>0</v>
      </c>
      <c r="F67" s="139">
        <f>SUM(F68)</f>
        <v>0</v>
      </c>
      <c r="G67" s="139">
        <f>SUM(G68)</f>
        <v>0</v>
      </c>
    </row>
    <row r="68" spans="1:7" x14ac:dyDescent="0.25">
      <c r="A68" s="56"/>
      <c r="B68" s="59"/>
      <c r="C68" s="140"/>
      <c r="D68" s="58"/>
      <c r="E68" s="58"/>
      <c r="F68" s="60"/>
      <c r="G68" s="58"/>
    </row>
    <row r="69" spans="1:7" ht="28.5" customHeight="1" x14ac:dyDescent="0.25">
      <c r="A69" s="51" t="s">
        <v>178</v>
      </c>
      <c r="B69" s="52" t="s">
        <v>95</v>
      </c>
      <c r="C69" s="137">
        <f>SUM(C70)</f>
        <v>7265.27</v>
      </c>
      <c r="D69" s="53">
        <f>SUM(D70)</f>
        <v>12200</v>
      </c>
      <c r="E69" s="53">
        <f>SUM(E70)</f>
        <v>15980</v>
      </c>
      <c r="F69" s="53">
        <f>SUM(F70)</f>
        <v>15980</v>
      </c>
      <c r="G69" s="53">
        <f>SUM(G70)</f>
        <v>15980</v>
      </c>
    </row>
    <row r="70" spans="1:7" x14ac:dyDescent="0.25">
      <c r="A70" s="54" t="s">
        <v>74</v>
      </c>
      <c r="B70" s="55" t="s">
        <v>94</v>
      </c>
      <c r="C70" s="138">
        <f>SUM(C71:C72)</f>
        <v>7265.27</v>
      </c>
      <c r="D70" s="139">
        <f>SUM(D71:D72)</f>
        <v>12200</v>
      </c>
      <c r="E70" s="139">
        <f>SUM(E71:E72)</f>
        <v>15980</v>
      </c>
      <c r="F70" s="139">
        <f>SUM(F71:F72)</f>
        <v>15980</v>
      </c>
      <c r="G70" s="139">
        <f>SUM(G71:G72)</f>
        <v>15980</v>
      </c>
    </row>
    <row r="71" spans="1:7" x14ac:dyDescent="0.25">
      <c r="A71" s="56">
        <v>31</v>
      </c>
      <c r="B71" s="59" t="s">
        <v>11</v>
      </c>
      <c r="C71" s="140">
        <v>7222.72</v>
      </c>
      <c r="D71" s="58">
        <v>12000</v>
      </c>
      <c r="E71" s="58">
        <v>15900</v>
      </c>
      <c r="F71" s="58">
        <v>15900</v>
      </c>
      <c r="G71" s="58">
        <v>15900</v>
      </c>
    </row>
    <row r="72" spans="1:7" x14ac:dyDescent="0.25">
      <c r="A72" s="56">
        <v>32</v>
      </c>
      <c r="B72" s="59" t="s">
        <v>21</v>
      </c>
      <c r="C72" s="140">
        <v>42.55</v>
      </c>
      <c r="D72" s="58">
        <v>200</v>
      </c>
      <c r="E72" s="58">
        <v>80</v>
      </c>
      <c r="F72" s="58">
        <v>80</v>
      </c>
      <c r="G72" s="58">
        <v>80</v>
      </c>
    </row>
    <row r="73" spans="1:7" ht="26.25" customHeight="1" x14ac:dyDescent="0.25">
      <c r="A73" s="51" t="s">
        <v>179</v>
      </c>
      <c r="B73" s="52" t="s">
        <v>96</v>
      </c>
      <c r="C73" s="137">
        <f>SUM(C74)</f>
        <v>1472.99</v>
      </c>
      <c r="D73" s="137">
        <f t="shared" ref="D73:G73" si="4">SUM(D74)</f>
        <v>100</v>
      </c>
      <c r="E73" s="137">
        <f t="shared" si="4"/>
        <v>100</v>
      </c>
      <c r="F73" s="137">
        <f t="shared" si="4"/>
        <v>100</v>
      </c>
      <c r="G73" s="137">
        <f t="shared" si="4"/>
        <v>100</v>
      </c>
    </row>
    <row r="74" spans="1:7" ht="15" customHeight="1" x14ac:dyDescent="0.25">
      <c r="A74" s="54" t="s">
        <v>74</v>
      </c>
      <c r="B74" s="55" t="s">
        <v>97</v>
      </c>
      <c r="C74" s="138">
        <f>SUM(C75:C76)</f>
        <v>1472.99</v>
      </c>
      <c r="D74" s="138">
        <f t="shared" ref="D74:G74" si="5">SUM(D75:D76)</f>
        <v>100</v>
      </c>
      <c r="E74" s="138">
        <f t="shared" si="5"/>
        <v>100</v>
      </c>
      <c r="F74" s="138">
        <f t="shared" si="5"/>
        <v>100</v>
      </c>
      <c r="G74" s="138">
        <f t="shared" si="5"/>
        <v>100</v>
      </c>
    </row>
    <row r="75" spans="1:7" x14ac:dyDescent="0.25">
      <c r="A75" s="56">
        <v>32</v>
      </c>
      <c r="B75" s="59" t="s">
        <v>21</v>
      </c>
      <c r="C75" s="140">
        <v>150</v>
      </c>
      <c r="D75" s="58">
        <v>100</v>
      </c>
      <c r="E75" s="58">
        <v>100</v>
      </c>
      <c r="F75" s="60">
        <v>100</v>
      </c>
      <c r="G75" s="58">
        <v>100</v>
      </c>
    </row>
    <row r="76" spans="1:7" ht="15.75" customHeight="1" x14ac:dyDescent="0.25">
      <c r="A76" s="56">
        <v>42</v>
      </c>
      <c r="B76" s="59" t="s">
        <v>29</v>
      </c>
      <c r="C76" s="140">
        <v>1322.99</v>
      </c>
      <c r="D76" s="58"/>
      <c r="E76" s="58"/>
      <c r="F76" s="60"/>
      <c r="G76" s="58"/>
    </row>
    <row r="77" spans="1:7" ht="22.5" x14ac:dyDescent="0.25">
      <c r="A77" s="51" t="s">
        <v>180</v>
      </c>
      <c r="B77" s="52" t="s">
        <v>100</v>
      </c>
      <c r="C77" s="137">
        <f>SUM(C78+C81)</f>
        <v>44559.44</v>
      </c>
      <c r="D77" s="137">
        <f t="shared" ref="D77:G77" si="6">SUM(D78+D81)</f>
        <v>58500</v>
      </c>
      <c r="E77" s="137">
        <f t="shared" si="6"/>
        <v>33000</v>
      </c>
      <c r="F77" s="137">
        <f t="shared" si="6"/>
        <v>33000</v>
      </c>
      <c r="G77" s="137">
        <f t="shared" si="6"/>
        <v>33000</v>
      </c>
    </row>
    <row r="78" spans="1:7" x14ac:dyDescent="0.25">
      <c r="A78" s="54" t="s">
        <v>74</v>
      </c>
      <c r="B78" s="55" t="s">
        <v>94</v>
      </c>
      <c r="C78" s="138">
        <f>SUM(C79:C80)</f>
        <v>25341.39</v>
      </c>
      <c r="D78" s="138">
        <f t="shared" ref="D78:G78" si="7">SUM(D79:D80)</f>
        <v>25500</v>
      </c>
      <c r="E78" s="138">
        <f t="shared" si="7"/>
        <v>0</v>
      </c>
      <c r="F78" s="138">
        <f t="shared" si="7"/>
        <v>0</v>
      </c>
      <c r="G78" s="138">
        <f t="shared" si="7"/>
        <v>0</v>
      </c>
    </row>
    <row r="79" spans="1:7" ht="15.75" customHeight="1" x14ac:dyDescent="0.25">
      <c r="A79" s="56">
        <v>37</v>
      </c>
      <c r="B79" s="59" t="s">
        <v>101</v>
      </c>
      <c r="C79" s="140">
        <v>25341.39</v>
      </c>
      <c r="D79" s="58">
        <v>25500</v>
      </c>
      <c r="E79" s="58">
        <v>0</v>
      </c>
      <c r="F79" s="60">
        <v>0</v>
      </c>
      <c r="G79" s="58">
        <v>0</v>
      </c>
    </row>
    <row r="80" spans="1:7" ht="22.5" x14ac:dyDescent="0.25">
      <c r="A80" s="56">
        <v>42</v>
      </c>
      <c r="B80" s="59" t="s">
        <v>29</v>
      </c>
      <c r="C80" s="140"/>
      <c r="D80" s="58">
        <v>0</v>
      </c>
      <c r="E80" s="58">
        <v>0</v>
      </c>
      <c r="F80" s="60">
        <v>0</v>
      </c>
      <c r="G80" s="58">
        <v>0</v>
      </c>
    </row>
    <row r="81" spans="1:7" x14ac:dyDescent="0.25">
      <c r="A81" s="54" t="s">
        <v>79</v>
      </c>
      <c r="B81" s="55" t="s">
        <v>181</v>
      </c>
      <c r="C81" s="138">
        <f>SUM(C82:C83)</f>
        <v>19218.05</v>
      </c>
      <c r="D81" s="138">
        <f t="shared" ref="D81:G81" si="8">SUM(D82:D83)</f>
        <v>33000</v>
      </c>
      <c r="E81" s="138">
        <f t="shared" si="8"/>
        <v>33000</v>
      </c>
      <c r="F81" s="138">
        <f t="shared" si="8"/>
        <v>33000</v>
      </c>
      <c r="G81" s="138">
        <f t="shared" si="8"/>
        <v>33000</v>
      </c>
    </row>
    <row r="82" spans="1:7" x14ac:dyDescent="0.25">
      <c r="A82" s="56">
        <v>37</v>
      </c>
      <c r="B82" s="59" t="s">
        <v>101</v>
      </c>
      <c r="C82" s="140">
        <v>17982.82</v>
      </c>
      <c r="D82" s="58">
        <v>23000</v>
      </c>
      <c r="E82" s="58">
        <v>23000</v>
      </c>
      <c r="F82" s="60">
        <v>23000</v>
      </c>
      <c r="G82" s="58">
        <v>23000</v>
      </c>
    </row>
    <row r="83" spans="1:7" ht="22.5" x14ac:dyDescent="0.25">
      <c r="A83" s="56">
        <v>42</v>
      </c>
      <c r="B83" s="59" t="s">
        <v>29</v>
      </c>
      <c r="C83" s="140">
        <v>1235.23</v>
      </c>
      <c r="D83" s="58">
        <v>10000</v>
      </c>
      <c r="E83" s="58">
        <v>10000</v>
      </c>
      <c r="F83" s="60">
        <v>10000</v>
      </c>
      <c r="G83" s="58">
        <v>10000</v>
      </c>
    </row>
    <row r="84" spans="1:7" ht="22.5" x14ac:dyDescent="0.25">
      <c r="A84" s="51" t="s">
        <v>182</v>
      </c>
      <c r="B84" s="52" t="s">
        <v>102</v>
      </c>
      <c r="C84" s="137">
        <f t="shared" ref="C84:G88" si="9">SUM(C85)</f>
        <v>831</v>
      </c>
      <c r="D84" s="53">
        <f t="shared" si="9"/>
        <v>0</v>
      </c>
      <c r="E84" s="53">
        <f t="shared" si="9"/>
        <v>0</v>
      </c>
      <c r="F84" s="53">
        <f t="shared" si="9"/>
        <v>0</v>
      </c>
      <c r="G84" s="53">
        <f t="shared" si="9"/>
        <v>0</v>
      </c>
    </row>
    <row r="85" spans="1:7" ht="13.5" customHeight="1" x14ac:dyDescent="0.25">
      <c r="A85" s="54" t="s">
        <v>76</v>
      </c>
      <c r="B85" s="55" t="s">
        <v>85</v>
      </c>
      <c r="C85" s="138">
        <f t="shared" si="9"/>
        <v>831</v>
      </c>
      <c r="D85" s="139">
        <f t="shared" si="9"/>
        <v>0</v>
      </c>
      <c r="E85" s="139">
        <f t="shared" si="9"/>
        <v>0</v>
      </c>
      <c r="F85" s="139">
        <f t="shared" si="9"/>
        <v>0</v>
      </c>
      <c r="G85" s="139">
        <f t="shared" si="9"/>
        <v>0</v>
      </c>
    </row>
    <row r="86" spans="1:7" x14ac:dyDescent="0.25">
      <c r="A86" s="56">
        <v>32</v>
      </c>
      <c r="B86" s="59" t="s">
        <v>21</v>
      </c>
      <c r="C86" s="140">
        <v>831</v>
      </c>
      <c r="D86" s="58">
        <v>0</v>
      </c>
      <c r="E86" s="58">
        <v>0</v>
      </c>
      <c r="F86" s="60"/>
      <c r="G86" s="58"/>
    </row>
    <row r="87" spans="1:7" ht="22.5" x14ac:dyDescent="0.25">
      <c r="A87" s="51" t="s">
        <v>183</v>
      </c>
      <c r="B87" s="52" t="s">
        <v>184</v>
      </c>
      <c r="C87" s="137">
        <f t="shared" si="9"/>
        <v>22301.75</v>
      </c>
      <c r="D87" s="53">
        <f t="shared" si="9"/>
        <v>6225</v>
      </c>
      <c r="E87" s="53">
        <f t="shared" si="9"/>
        <v>0</v>
      </c>
      <c r="F87" s="53">
        <f t="shared" si="9"/>
        <v>0</v>
      </c>
      <c r="G87" s="53">
        <f t="shared" si="9"/>
        <v>0</v>
      </c>
    </row>
    <row r="88" spans="1:7" x14ac:dyDescent="0.25">
      <c r="A88" s="54" t="s">
        <v>74</v>
      </c>
      <c r="B88" s="55" t="s">
        <v>85</v>
      </c>
      <c r="C88" s="138">
        <f t="shared" si="9"/>
        <v>22301.75</v>
      </c>
      <c r="D88" s="139">
        <f t="shared" si="9"/>
        <v>6225</v>
      </c>
      <c r="E88" s="139">
        <f t="shared" si="9"/>
        <v>0</v>
      </c>
      <c r="F88" s="139">
        <f t="shared" si="9"/>
        <v>0</v>
      </c>
      <c r="G88" s="139">
        <f t="shared" si="9"/>
        <v>0</v>
      </c>
    </row>
    <row r="89" spans="1:7" ht="29.25" customHeight="1" x14ac:dyDescent="0.25">
      <c r="A89" s="56">
        <v>32</v>
      </c>
      <c r="B89" s="59" t="s">
        <v>21</v>
      </c>
      <c r="C89" s="140">
        <v>22301.75</v>
      </c>
      <c r="D89" s="58">
        <v>6225</v>
      </c>
      <c r="E89" s="58">
        <v>0</v>
      </c>
      <c r="F89" s="60"/>
      <c r="G89" s="58"/>
    </row>
    <row r="90" spans="1:7" ht="15.75" customHeight="1" x14ac:dyDescent="0.25">
      <c r="A90" s="52" t="s">
        <v>185</v>
      </c>
      <c r="B90" s="52" t="s">
        <v>103</v>
      </c>
      <c r="C90" s="137">
        <f t="shared" ref="C90:G91" si="10">SUM(C91)</f>
        <v>0</v>
      </c>
      <c r="D90" s="53">
        <f t="shared" si="10"/>
        <v>0</v>
      </c>
      <c r="E90" s="53">
        <f t="shared" si="10"/>
        <v>0</v>
      </c>
      <c r="F90" s="53">
        <f t="shared" si="10"/>
        <v>0</v>
      </c>
      <c r="G90" s="53">
        <f t="shared" si="10"/>
        <v>0</v>
      </c>
    </row>
    <row r="91" spans="1:7" x14ac:dyDescent="0.25">
      <c r="A91" s="54" t="s">
        <v>74</v>
      </c>
      <c r="B91" s="55" t="s">
        <v>94</v>
      </c>
      <c r="C91" s="138">
        <f t="shared" si="10"/>
        <v>0</v>
      </c>
      <c r="D91" s="139">
        <f t="shared" si="10"/>
        <v>0</v>
      </c>
      <c r="E91" s="139">
        <f t="shared" si="10"/>
        <v>0</v>
      </c>
      <c r="F91" s="139">
        <f t="shared" si="10"/>
        <v>0</v>
      </c>
      <c r="G91" s="139">
        <f t="shared" si="10"/>
        <v>0</v>
      </c>
    </row>
    <row r="92" spans="1:7" x14ac:dyDescent="0.25">
      <c r="A92" s="56">
        <v>32</v>
      </c>
      <c r="B92" s="59" t="s">
        <v>21</v>
      </c>
      <c r="C92" s="140"/>
      <c r="D92" s="58"/>
      <c r="E92" s="58"/>
      <c r="F92" s="60"/>
      <c r="G92" s="58"/>
    </row>
    <row r="93" spans="1:7" ht="15" customHeight="1" x14ac:dyDescent="0.25">
      <c r="A93" s="51" t="s">
        <v>104</v>
      </c>
      <c r="B93" s="52" t="s">
        <v>105</v>
      </c>
      <c r="C93" s="137">
        <f t="shared" ref="C93:G94" si="11">SUM(C94)</f>
        <v>0</v>
      </c>
      <c r="D93" s="53">
        <f t="shared" si="11"/>
        <v>0</v>
      </c>
      <c r="E93" s="53">
        <f t="shared" si="11"/>
        <v>0</v>
      </c>
      <c r="F93" s="53">
        <f t="shared" si="11"/>
        <v>0</v>
      </c>
      <c r="G93" s="53">
        <f t="shared" si="11"/>
        <v>0</v>
      </c>
    </row>
    <row r="94" spans="1:7" x14ac:dyDescent="0.25">
      <c r="A94" s="54" t="s">
        <v>74</v>
      </c>
      <c r="B94" s="55" t="s">
        <v>75</v>
      </c>
      <c r="C94" s="138">
        <f t="shared" si="11"/>
        <v>0</v>
      </c>
      <c r="D94" s="139">
        <f t="shared" si="11"/>
        <v>0</v>
      </c>
      <c r="E94" s="139">
        <f t="shared" si="11"/>
        <v>0</v>
      </c>
      <c r="F94" s="139">
        <f t="shared" si="11"/>
        <v>0</v>
      </c>
      <c r="G94" s="139">
        <f t="shared" si="11"/>
        <v>0</v>
      </c>
    </row>
    <row r="95" spans="1:7" ht="29.25" customHeight="1" x14ac:dyDescent="0.25">
      <c r="A95" s="56">
        <v>32</v>
      </c>
      <c r="B95" s="59" t="s">
        <v>21</v>
      </c>
      <c r="C95" s="140"/>
      <c r="D95" s="58"/>
      <c r="E95" s="58"/>
      <c r="F95" s="60"/>
      <c r="G95" s="58"/>
    </row>
    <row r="96" spans="1:7" ht="15" customHeight="1" x14ac:dyDescent="0.25">
      <c r="A96" s="64" t="s">
        <v>186</v>
      </c>
      <c r="B96" s="65" t="s">
        <v>106</v>
      </c>
      <c r="C96" s="143">
        <f t="shared" ref="C96:G97" si="12">SUM(C97)</f>
        <v>2175.89</v>
      </c>
      <c r="D96" s="66">
        <f t="shared" si="12"/>
        <v>0</v>
      </c>
      <c r="E96" s="66">
        <f t="shared" si="12"/>
        <v>0</v>
      </c>
      <c r="F96" s="66">
        <f t="shared" si="12"/>
        <v>0</v>
      </c>
      <c r="G96" s="66">
        <f t="shared" si="12"/>
        <v>0</v>
      </c>
    </row>
    <row r="97" spans="1:7" x14ac:dyDescent="0.25">
      <c r="A97" s="54" t="s">
        <v>74</v>
      </c>
      <c r="B97" s="67" t="s">
        <v>107</v>
      </c>
      <c r="C97" s="138">
        <f t="shared" si="12"/>
        <v>2175.89</v>
      </c>
      <c r="D97" s="139">
        <f t="shared" si="12"/>
        <v>0</v>
      </c>
      <c r="E97" s="139">
        <f t="shared" si="12"/>
        <v>0</v>
      </c>
      <c r="F97" s="139">
        <f t="shared" si="12"/>
        <v>0</v>
      </c>
      <c r="G97" s="139">
        <f t="shared" si="12"/>
        <v>0</v>
      </c>
    </row>
    <row r="98" spans="1:7" x14ac:dyDescent="0.25">
      <c r="A98" s="56">
        <v>32</v>
      </c>
      <c r="B98" s="59" t="s">
        <v>21</v>
      </c>
      <c r="C98" s="140">
        <v>2175.89</v>
      </c>
      <c r="D98" s="58">
        <v>0</v>
      </c>
      <c r="E98" s="58">
        <v>0</v>
      </c>
      <c r="F98" s="60">
        <v>0</v>
      </c>
      <c r="G98" s="58">
        <v>0</v>
      </c>
    </row>
    <row r="99" spans="1:7" ht="22.5" x14ac:dyDescent="0.25">
      <c r="A99" s="64" t="s">
        <v>187</v>
      </c>
      <c r="B99" s="65" t="s">
        <v>108</v>
      </c>
      <c r="C99" s="143">
        <f>SUM(C100)</f>
        <v>2090.4</v>
      </c>
      <c r="D99" s="66">
        <f>SUM(D100)</f>
        <v>3000</v>
      </c>
      <c r="E99" s="66">
        <f>SUM(E100)</f>
        <v>3000</v>
      </c>
      <c r="F99" s="66">
        <f>SUM(F100)</f>
        <v>3000</v>
      </c>
      <c r="G99" s="66">
        <f>SUM(G100)</f>
        <v>3000</v>
      </c>
    </row>
    <row r="100" spans="1:7" x14ac:dyDescent="0.25">
      <c r="A100" s="54" t="s">
        <v>74</v>
      </c>
      <c r="B100" s="55" t="s">
        <v>94</v>
      </c>
      <c r="C100" s="138">
        <f>SUM(C101:C102)</f>
        <v>2090.4</v>
      </c>
      <c r="D100" s="139">
        <f>SUM(D101:D102)</f>
        <v>3000</v>
      </c>
      <c r="E100" s="139">
        <f>SUM(E101:E102)</f>
        <v>3000</v>
      </c>
      <c r="F100" s="139">
        <f t="shared" ref="F100:G100" si="13">SUM(F101:F102)</f>
        <v>3000</v>
      </c>
      <c r="G100" s="139">
        <f t="shared" si="13"/>
        <v>3000</v>
      </c>
    </row>
    <row r="101" spans="1:7" ht="30.75" customHeight="1" x14ac:dyDescent="0.25">
      <c r="A101" s="56">
        <v>31</v>
      </c>
      <c r="B101" s="59" t="s">
        <v>11</v>
      </c>
      <c r="C101" s="140"/>
      <c r="D101" s="58"/>
      <c r="E101" s="58"/>
      <c r="F101" s="60"/>
      <c r="G101" s="58"/>
    </row>
    <row r="102" spans="1:7" x14ac:dyDescent="0.25">
      <c r="A102" s="56">
        <v>32</v>
      </c>
      <c r="B102" s="59" t="s">
        <v>21</v>
      </c>
      <c r="C102" s="140">
        <v>2090.4</v>
      </c>
      <c r="D102" s="58">
        <v>3000</v>
      </c>
      <c r="E102" s="58">
        <v>3000</v>
      </c>
      <c r="F102" s="60">
        <v>3000</v>
      </c>
      <c r="G102" s="58">
        <v>3000</v>
      </c>
    </row>
    <row r="103" spans="1:7" ht="22.5" x14ac:dyDescent="0.25">
      <c r="A103" s="64" t="s">
        <v>188</v>
      </c>
      <c r="B103" s="65" t="s">
        <v>189</v>
      </c>
      <c r="C103" s="143">
        <f>SUM(C104)</f>
        <v>66281.42</v>
      </c>
      <c r="D103" s="66">
        <f>SUM(D104)</f>
        <v>0</v>
      </c>
      <c r="E103" s="66">
        <f>SUM(E104)</f>
        <v>0</v>
      </c>
      <c r="F103" s="66">
        <f>SUM(F104)</f>
        <v>0</v>
      </c>
      <c r="G103" s="66">
        <f>SUM(G104)</f>
        <v>0</v>
      </c>
    </row>
    <row r="104" spans="1:7" ht="27" customHeight="1" x14ac:dyDescent="0.25">
      <c r="A104" s="68" t="s">
        <v>74</v>
      </c>
      <c r="B104" s="69" t="s">
        <v>109</v>
      </c>
      <c r="C104" s="138">
        <f>SUM(C105:C107)</f>
        <v>66281.42</v>
      </c>
      <c r="D104" s="139">
        <f>SUM(D105:D107)</f>
        <v>0</v>
      </c>
      <c r="E104" s="139">
        <f>SUM(E105:E107)</f>
        <v>0</v>
      </c>
      <c r="F104" s="139">
        <f>SUM(F105:F107)</f>
        <v>0</v>
      </c>
      <c r="G104" s="139">
        <f>SUM(G105:G107)</f>
        <v>0</v>
      </c>
    </row>
    <row r="105" spans="1:7" x14ac:dyDescent="0.25">
      <c r="A105" s="70">
        <v>31</v>
      </c>
      <c r="B105" s="59" t="s">
        <v>11</v>
      </c>
      <c r="C105" s="140">
        <v>64302.879999999997</v>
      </c>
      <c r="D105" s="58">
        <v>0</v>
      </c>
      <c r="E105" s="58">
        <v>0</v>
      </c>
      <c r="F105" s="58">
        <v>0</v>
      </c>
      <c r="G105" s="58">
        <v>0</v>
      </c>
    </row>
    <row r="106" spans="1:7" x14ac:dyDescent="0.25">
      <c r="A106" s="56">
        <v>32</v>
      </c>
      <c r="B106" s="59" t="s">
        <v>21</v>
      </c>
      <c r="C106" s="140">
        <v>1978.54</v>
      </c>
      <c r="D106" s="58">
        <v>0</v>
      </c>
      <c r="E106" s="58">
        <v>0</v>
      </c>
      <c r="F106" s="58">
        <v>0</v>
      </c>
      <c r="G106" s="58">
        <v>0</v>
      </c>
    </row>
    <row r="107" spans="1:7" ht="26.25" customHeight="1" x14ac:dyDescent="0.25">
      <c r="A107" s="56">
        <v>34</v>
      </c>
      <c r="B107" s="59" t="s">
        <v>78</v>
      </c>
      <c r="C107" s="140"/>
      <c r="D107" s="58"/>
      <c r="E107" s="58"/>
      <c r="F107" s="60"/>
      <c r="G107" s="58"/>
    </row>
    <row r="108" spans="1:7" ht="15.75" customHeight="1" x14ac:dyDescent="0.25">
      <c r="A108" s="64" t="s">
        <v>190</v>
      </c>
      <c r="B108" s="65" t="s">
        <v>120</v>
      </c>
      <c r="C108" s="143">
        <f>SUM(C109)</f>
        <v>55315.200000000004</v>
      </c>
      <c r="D108" s="66">
        <f>SUM(D109)</f>
        <v>89845</v>
      </c>
      <c r="E108" s="66">
        <f>SUM(E109)</f>
        <v>0</v>
      </c>
      <c r="F108" s="66">
        <f>SUM(F109)</f>
        <v>0</v>
      </c>
      <c r="G108" s="66">
        <f>SUM(G109)</f>
        <v>0</v>
      </c>
    </row>
    <row r="109" spans="1:7" x14ac:dyDescent="0.25">
      <c r="A109" s="68" t="s">
        <v>74</v>
      </c>
      <c r="B109" s="69" t="s">
        <v>109</v>
      </c>
      <c r="C109" s="138">
        <f>SUM(C110:C112)</f>
        <v>55315.200000000004</v>
      </c>
      <c r="D109" s="139">
        <f>SUM(D110:D112)</f>
        <v>89845</v>
      </c>
      <c r="E109" s="139">
        <f>SUM(E110:E112)</f>
        <v>0</v>
      </c>
      <c r="F109" s="139">
        <f>SUM(F110:F112)</f>
        <v>0</v>
      </c>
      <c r="G109" s="139">
        <f>SUM(G110:G112)</f>
        <v>0</v>
      </c>
    </row>
    <row r="110" spans="1:7" x14ac:dyDescent="0.25">
      <c r="A110" s="70">
        <v>31</v>
      </c>
      <c r="B110" s="59" t="s">
        <v>11</v>
      </c>
      <c r="C110" s="140">
        <v>54026.720000000001</v>
      </c>
      <c r="D110" s="58">
        <v>87445</v>
      </c>
      <c r="E110" s="58">
        <v>0</v>
      </c>
      <c r="F110" s="58">
        <v>0</v>
      </c>
      <c r="G110" s="58">
        <v>0</v>
      </c>
    </row>
    <row r="111" spans="1:7" ht="30.75" customHeight="1" x14ac:dyDescent="0.25">
      <c r="A111" s="56">
        <v>32</v>
      </c>
      <c r="B111" s="59" t="s">
        <v>21</v>
      </c>
      <c r="C111" s="140">
        <v>1288.48</v>
      </c>
      <c r="D111" s="58">
        <v>2400</v>
      </c>
      <c r="E111" s="58">
        <v>0</v>
      </c>
      <c r="F111" s="58">
        <v>0</v>
      </c>
      <c r="G111" s="58">
        <v>0</v>
      </c>
    </row>
    <row r="112" spans="1:7" x14ac:dyDescent="0.25">
      <c r="A112" s="56">
        <v>34</v>
      </c>
      <c r="B112" s="59" t="s">
        <v>78</v>
      </c>
      <c r="C112" s="140"/>
      <c r="D112" s="58"/>
      <c r="E112" s="58"/>
      <c r="F112" s="60"/>
      <c r="G112" s="58"/>
    </row>
    <row r="113" spans="1:7" ht="22.5" x14ac:dyDescent="0.25">
      <c r="A113" s="64" t="s">
        <v>191</v>
      </c>
      <c r="B113" s="65" t="s">
        <v>192</v>
      </c>
      <c r="C113" s="143">
        <f>SUM(C114)</f>
        <v>0</v>
      </c>
      <c r="D113" s="66">
        <f>SUM(D114)</f>
        <v>65545</v>
      </c>
      <c r="E113" s="66">
        <f>SUM(E114)</f>
        <v>170145</v>
      </c>
      <c r="F113" s="66">
        <f>SUM(F114)</f>
        <v>170145</v>
      </c>
      <c r="G113" s="66">
        <f>SUM(G114)</f>
        <v>170145</v>
      </c>
    </row>
    <row r="114" spans="1:7" x14ac:dyDescent="0.25">
      <c r="A114" s="68" t="s">
        <v>193</v>
      </c>
      <c r="B114" s="69" t="s">
        <v>109</v>
      </c>
      <c r="C114" s="138">
        <f>SUM(C115:C117)</f>
        <v>0</v>
      </c>
      <c r="D114" s="139">
        <f>SUM(D115:D117)</f>
        <v>65545</v>
      </c>
      <c r="E114" s="139">
        <f>SUM(E115:E117)</f>
        <v>170145</v>
      </c>
      <c r="F114" s="139">
        <f>SUM(F115:F117)</f>
        <v>170145</v>
      </c>
      <c r="G114" s="139">
        <f>SUM(G115:G117)</f>
        <v>170145</v>
      </c>
    </row>
    <row r="115" spans="1:7" x14ac:dyDescent="0.25">
      <c r="A115" s="70">
        <v>31</v>
      </c>
      <c r="B115" s="59" t="s">
        <v>11</v>
      </c>
      <c r="C115" s="140">
        <v>0</v>
      </c>
      <c r="D115" s="58">
        <v>63645</v>
      </c>
      <c r="E115" s="58">
        <v>165645</v>
      </c>
      <c r="F115" s="58">
        <v>165645</v>
      </c>
      <c r="G115" s="58">
        <v>165645</v>
      </c>
    </row>
    <row r="116" spans="1:7" x14ac:dyDescent="0.25">
      <c r="A116" s="56">
        <v>32</v>
      </c>
      <c r="B116" s="59" t="s">
        <v>21</v>
      </c>
      <c r="C116" s="140">
        <v>0</v>
      </c>
      <c r="D116" s="58">
        <v>1900</v>
      </c>
      <c r="E116" s="58">
        <v>4500</v>
      </c>
      <c r="F116" s="58">
        <v>4500</v>
      </c>
      <c r="G116" s="58">
        <v>4500</v>
      </c>
    </row>
    <row r="117" spans="1:7" x14ac:dyDescent="0.25">
      <c r="A117" s="56">
        <v>34</v>
      </c>
      <c r="B117" s="59" t="s">
        <v>78</v>
      </c>
      <c r="C117" s="140"/>
      <c r="D117" s="58"/>
      <c r="E117" s="58"/>
      <c r="F117" s="60"/>
      <c r="G117" s="58"/>
    </row>
    <row r="118" spans="1:7" ht="22.5" x14ac:dyDescent="0.25">
      <c r="A118" s="64" t="s">
        <v>194</v>
      </c>
      <c r="B118" s="65" t="s">
        <v>195</v>
      </c>
      <c r="C118" s="143">
        <f>SUM(C119+C121)</f>
        <v>97562.76999999999</v>
      </c>
      <c r="D118" s="143">
        <f t="shared" ref="D118:G118" si="14">SUM(D119+D121)</f>
        <v>99700</v>
      </c>
      <c r="E118" s="143">
        <f t="shared" si="14"/>
        <v>102500</v>
      </c>
      <c r="F118" s="143">
        <f t="shared" si="14"/>
        <v>102500</v>
      </c>
      <c r="G118" s="143">
        <f t="shared" si="14"/>
        <v>102500</v>
      </c>
    </row>
    <row r="119" spans="1:7" x14ac:dyDescent="0.25">
      <c r="A119" s="54" t="s">
        <v>74</v>
      </c>
      <c r="B119" s="55" t="s">
        <v>94</v>
      </c>
      <c r="C119" s="138">
        <f>SUM(C120)</f>
        <v>3132.15</v>
      </c>
      <c r="D119" s="138">
        <f t="shared" ref="D119:G119" si="15">SUM(D120)</f>
        <v>8500</v>
      </c>
      <c r="E119" s="138">
        <f t="shared" si="15"/>
        <v>8500</v>
      </c>
      <c r="F119" s="138">
        <f t="shared" si="15"/>
        <v>8500</v>
      </c>
      <c r="G119" s="138">
        <f t="shared" si="15"/>
        <v>8500</v>
      </c>
    </row>
    <row r="120" spans="1:7" x14ac:dyDescent="0.25">
      <c r="A120" s="56">
        <v>32</v>
      </c>
      <c r="B120" s="59" t="s">
        <v>21</v>
      </c>
      <c r="C120" s="140">
        <v>3132.15</v>
      </c>
      <c r="D120" s="58">
        <v>8500</v>
      </c>
      <c r="E120" s="58">
        <v>8500</v>
      </c>
      <c r="F120" s="60">
        <v>8500</v>
      </c>
      <c r="G120" s="58">
        <v>8500</v>
      </c>
    </row>
    <row r="121" spans="1:7" ht="28.5" customHeight="1" x14ac:dyDescent="0.25">
      <c r="A121" s="54" t="s">
        <v>86</v>
      </c>
      <c r="B121" s="55" t="s">
        <v>196</v>
      </c>
      <c r="C121" s="138">
        <f>SUM(C122)</f>
        <v>94430.62</v>
      </c>
      <c r="D121" s="138">
        <f t="shared" ref="D121:G121" si="16">SUM(D122)</f>
        <v>91200</v>
      </c>
      <c r="E121" s="138">
        <f t="shared" si="16"/>
        <v>94000</v>
      </c>
      <c r="F121" s="138">
        <f t="shared" si="16"/>
        <v>94000</v>
      </c>
      <c r="G121" s="138">
        <f t="shared" si="16"/>
        <v>94000</v>
      </c>
    </row>
    <row r="122" spans="1:7" x14ac:dyDescent="0.25">
      <c r="A122" s="56">
        <v>32</v>
      </c>
      <c r="B122" s="59" t="s">
        <v>21</v>
      </c>
      <c r="C122" s="140">
        <v>94430.62</v>
      </c>
      <c r="D122" s="58">
        <v>91200</v>
      </c>
      <c r="E122" s="58">
        <v>94000</v>
      </c>
      <c r="F122" s="60">
        <v>94000</v>
      </c>
      <c r="G122" s="58">
        <v>94000</v>
      </c>
    </row>
    <row r="123" spans="1:7" ht="22.5" x14ac:dyDescent="0.25">
      <c r="A123" s="64" t="s">
        <v>197</v>
      </c>
      <c r="B123" s="65" t="s">
        <v>198</v>
      </c>
      <c r="C123" s="143">
        <f>SUM(C124)</f>
        <v>293.67</v>
      </c>
      <c r="D123" s="143">
        <f t="shared" ref="D123:G124" si="17">SUM(D124)</f>
        <v>5007</v>
      </c>
      <c r="E123" s="143">
        <f t="shared" si="17"/>
        <v>0</v>
      </c>
      <c r="F123" s="143">
        <f t="shared" si="17"/>
        <v>0</v>
      </c>
      <c r="G123" s="143">
        <f t="shared" si="17"/>
        <v>0</v>
      </c>
    </row>
    <row r="124" spans="1:7" x14ac:dyDescent="0.25">
      <c r="A124" s="54" t="s">
        <v>83</v>
      </c>
      <c r="B124" s="55" t="s">
        <v>198</v>
      </c>
      <c r="C124" s="138">
        <f>SUM(C125)</f>
        <v>293.67</v>
      </c>
      <c r="D124" s="138">
        <f t="shared" si="17"/>
        <v>5007</v>
      </c>
      <c r="E124" s="138">
        <f t="shared" si="17"/>
        <v>0</v>
      </c>
      <c r="F124" s="138">
        <f t="shared" si="17"/>
        <v>0</v>
      </c>
      <c r="G124" s="138">
        <f t="shared" si="17"/>
        <v>0</v>
      </c>
    </row>
    <row r="125" spans="1:7" x14ac:dyDescent="0.25">
      <c r="A125" s="56">
        <v>32</v>
      </c>
      <c r="B125" s="59" t="s">
        <v>21</v>
      </c>
      <c r="C125" s="140">
        <v>293.67</v>
      </c>
      <c r="D125" s="58">
        <v>5007</v>
      </c>
      <c r="E125" s="58"/>
      <c r="F125" s="60"/>
      <c r="G125" s="58"/>
    </row>
    <row r="126" spans="1:7" ht="27.75" customHeight="1" x14ac:dyDescent="0.25">
      <c r="A126" s="48" t="s">
        <v>199</v>
      </c>
      <c r="B126" s="49" t="s">
        <v>110</v>
      </c>
      <c r="C126" s="136">
        <f>SUM(C127+C149)</f>
        <v>4499.05</v>
      </c>
      <c r="D126" s="50">
        <f>SUM(D127+D149)</f>
        <v>4830</v>
      </c>
      <c r="E126" s="50">
        <f>SUM(E127+E149)</f>
        <v>3950</v>
      </c>
      <c r="F126" s="50">
        <f>SUM(F127+F149)</f>
        <v>3950</v>
      </c>
      <c r="G126" s="50">
        <f>SUM(G127+G149)</f>
        <v>3950</v>
      </c>
    </row>
    <row r="127" spans="1:7" ht="30" customHeight="1" x14ac:dyDescent="0.25">
      <c r="A127" s="64" t="s">
        <v>111</v>
      </c>
      <c r="B127" s="65" t="s">
        <v>112</v>
      </c>
      <c r="C127" s="143">
        <f>SUM(C128+C131+C134+C137+C140+C143+C146)</f>
        <v>3052.05</v>
      </c>
      <c r="D127" s="66">
        <f>SUM(D128+D131+D134+D137+D140+D143+D146)</f>
        <v>3050</v>
      </c>
      <c r="E127" s="66">
        <f>SUM(E128+E131+E134+E137+E140+E143+E146)</f>
        <v>2350</v>
      </c>
      <c r="F127" s="66">
        <f>SUM(F128+F131+F134+F137+F140+F143+F146)</f>
        <v>2350</v>
      </c>
      <c r="G127" s="66">
        <f>SUM(G128+G131+G134+G137+G140+G143+G146)</f>
        <v>2350</v>
      </c>
    </row>
    <row r="128" spans="1:7" ht="15" customHeight="1" x14ac:dyDescent="0.25">
      <c r="A128" s="54" t="s">
        <v>83</v>
      </c>
      <c r="B128" s="55" t="s">
        <v>84</v>
      </c>
      <c r="C128" s="138">
        <f>SUM(C129:C130)</f>
        <v>2051.59</v>
      </c>
      <c r="D128" s="139">
        <f>SUM(D129:D130)</f>
        <v>2400</v>
      </c>
      <c r="E128" s="139">
        <f>SUM(E129:E130)</f>
        <v>2200</v>
      </c>
      <c r="F128" s="139">
        <f>SUM(F129:F130)</f>
        <v>2200</v>
      </c>
      <c r="G128" s="139">
        <f>SUM(G129:G130)</f>
        <v>2200</v>
      </c>
    </row>
    <row r="129" spans="1:7" ht="22.5" x14ac:dyDescent="0.25">
      <c r="A129" s="56">
        <v>42</v>
      </c>
      <c r="B129" s="59" t="s">
        <v>29</v>
      </c>
      <c r="C129" s="140">
        <v>2051.59</v>
      </c>
      <c r="D129" s="58">
        <v>2400</v>
      </c>
      <c r="E129" s="58">
        <v>2200</v>
      </c>
      <c r="F129" s="60">
        <v>2200</v>
      </c>
      <c r="G129" s="58">
        <v>2200</v>
      </c>
    </row>
    <row r="130" spans="1:7" x14ac:dyDescent="0.25">
      <c r="A130" s="56">
        <v>93</v>
      </c>
      <c r="B130" s="57" t="s">
        <v>78</v>
      </c>
      <c r="C130" s="140"/>
      <c r="D130" s="58"/>
      <c r="E130" s="58"/>
      <c r="F130" s="60"/>
      <c r="G130" s="58"/>
    </row>
    <row r="131" spans="1:7" ht="16.5" customHeight="1" x14ac:dyDescent="0.25">
      <c r="A131" s="54" t="s">
        <v>76</v>
      </c>
      <c r="B131" s="55" t="s">
        <v>85</v>
      </c>
      <c r="C131" s="138">
        <f>SUM(C132:C133)</f>
        <v>0</v>
      </c>
      <c r="D131" s="139">
        <f>SUM(D132:D133)</f>
        <v>0</v>
      </c>
      <c r="E131" s="139">
        <f>SUM(E132:E133)</f>
        <v>0</v>
      </c>
      <c r="F131" s="139">
        <f>SUM(F132:F133)</f>
        <v>0</v>
      </c>
      <c r="G131" s="139">
        <f>SUM(G132:G133)</f>
        <v>0</v>
      </c>
    </row>
    <row r="132" spans="1:7" ht="22.5" x14ac:dyDescent="0.25">
      <c r="A132" s="56">
        <v>42</v>
      </c>
      <c r="B132" s="59" t="s">
        <v>29</v>
      </c>
      <c r="C132" s="140"/>
      <c r="D132" s="58"/>
      <c r="E132" s="58"/>
      <c r="F132" s="60"/>
      <c r="G132" s="58"/>
    </row>
    <row r="133" spans="1:7" x14ac:dyDescent="0.25">
      <c r="A133" s="56">
        <v>94</v>
      </c>
      <c r="B133" s="57" t="s">
        <v>78</v>
      </c>
      <c r="C133" s="140"/>
      <c r="D133" s="58"/>
      <c r="E133" s="58"/>
      <c r="F133" s="60"/>
      <c r="G133" s="58"/>
    </row>
    <row r="134" spans="1:7" ht="12.75" customHeight="1" x14ac:dyDescent="0.25">
      <c r="A134" s="54" t="s">
        <v>86</v>
      </c>
      <c r="B134" s="55" t="s">
        <v>87</v>
      </c>
      <c r="C134" s="138">
        <f>SUM(C135:C136)</f>
        <v>0</v>
      </c>
      <c r="D134" s="139">
        <f>SUM(D135:D136)</f>
        <v>0</v>
      </c>
      <c r="E134" s="139">
        <f>SUM(E135:E136)</f>
        <v>0</v>
      </c>
      <c r="F134" s="139">
        <f>SUM(F135:F136)</f>
        <v>0</v>
      </c>
      <c r="G134" s="139">
        <f>SUM(G135:G136)</f>
        <v>0</v>
      </c>
    </row>
    <row r="135" spans="1:7" ht="22.5" x14ac:dyDescent="0.25">
      <c r="A135" s="56">
        <v>42</v>
      </c>
      <c r="B135" s="59" t="s">
        <v>29</v>
      </c>
      <c r="C135" s="140"/>
      <c r="D135" s="58"/>
      <c r="E135" s="58"/>
      <c r="F135" s="60"/>
      <c r="G135" s="58"/>
    </row>
    <row r="136" spans="1:7" x14ac:dyDescent="0.25">
      <c r="A136" s="56">
        <v>95</v>
      </c>
      <c r="B136" s="57" t="s">
        <v>78</v>
      </c>
      <c r="C136" s="140"/>
      <c r="D136" s="58"/>
      <c r="E136" s="58"/>
      <c r="F136" s="60"/>
      <c r="G136" s="58"/>
    </row>
    <row r="137" spans="1:7" ht="14.25" customHeight="1" x14ac:dyDescent="0.25">
      <c r="A137" s="54" t="s">
        <v>88</v>
      </c>
      <c r="B137" s="55" t="s">
        <v>89</v>
      </c>
      <c r="C137" s="138">
        <f>SUM(C138:C139)</f>
        <v>0</v>
      </c>
      <c r="D137" s="139">
        <f>SUM(D138:D139)</f>
        <v>0</v>
      </c>
      <c r="E137" s="139">
        <f>SUM(E138:E139)</f>
        <v>0</v>
      </c>
      <c r="F137" s="139">
        <f>SUM(F138:F139)</f>
        <v>0</v>
      </c>
      <c r="G137" s="139">
        <f>SUM(G138:G139)</f>
        <v>0</v>
      </c>
    </row>
    <row r="138" spans="1:7" ht="22.5" x14ac:dyDescent="0.25">
      <c r="A138" s="56">
        <v>42</v>
      </c>
      <c r="B138" s="59" t="s">
        <v>29</v>
      </c>
      <c r="C138" s="140"/>
      <c r="D138" s="58"/>
      <c r="E138" s="58"/>
      <c r="F138" s="60"/>
      <c r="G138" s="58"/>
    </row>
    <row r="139" spans="1:7" x14ac:dyDescent="0.25">
      <c r="A139" s="56">
        <v>95</v>
      </c>
      <c r="B139" s="57" t="s">
        <v>78</v>
      </c>
      <c r="C139" s="140"/>
      <c r="D139" s="58"/>
      <c r="E139" s="58"/>
      <c r="F139" s="60"/>
      <c r="G139" s="58"/>
    </row>
    <row r="140" spans="1:7" ht="15" customHeight="1" x14ac:dyDescent="0.25">
      <c r="A140" s="54" t="s">
        <v>79</v>
      </c>
      <c r="B140" s="55" t="s">
        <v>90</v>
      </c>
      <c r="C140" s="138">
        <f>SUM(C141:C142)</f>
        <v>0</v>
      </c>
      <c r="D140" s="139">
        <f>SUM(D141:D142)</f>
        <v>0</v>
      </c>
      <c r="E140" s="139">
        <f>SUM(E141:E142)</f>
        <v>0</v>
      </c>
      <c r="F140" s="139">
        <f>SUM(F141:F142)</f>
        <v>0</v>
      </c>
      <c r="G140" s="139">
        <f>SUM(G141:G142)</f>
        <v>0</v>
      </c>
    </row>
    <row r="141" spans="1:7" ht="22.5" x14ac:dyDescent="0.25">
      <c r="A141" s="56">
        <v>42</v>
      </c>
      <c r="B141" s="59" t="s">
        <v>29</v>
      </c>
      <c r="C141" s="140"/>
      <c r="D141" s="58"/>
      <c r="E141" s="58"/>
      <c r="F141" s="60"/>
      <c r="G141" s="58"/>
    </row>
    <row r="142" spans="1:7" x14ac:dyDescent="0.25">
      <c r="A142" s="56">
        <v>95</v>
      </c>
      <c r="B142" s="57" t="s">
        <v>78</v>
      </c>
      <c r="C142" s="140"/>
      <c r="D142" s="58"/>
      <c r="E142" s="58"/>
      <c r="F142" s="60"/>
      <c r="G142" s="58"/>
    </row>
    <row r="143" spans="1:7" ht="13.5" customHeight="1" x14ac:dyDescent="0.25">
      <c r="A143" s="54" t="s">
        <v>91</v>
      </c>
      <c r="B143" s="55" t="s">
        <v>92</v>
      </c>
      <c r="C143" s="138">
        <f>SUM(C144:C145)</f>
        <v>700</v>
      </c>
      <c r="D143" s="139">
        <f>SUM(D144:D145)</f>
        <v>500</v>
      </c>
      <c r="E143" s="139">
        <f>SUM(E144:E145)</f>
        <v>0</v>
      </c>
      <c r="F143" s="139">
        <f>SUM(F144:F145)</f>
        <v>0</v>
      </c>
      <c r="G143" s="139">
        <f>SUM(G144:G145)</f>
        <v>0</v>
      </c>
    </row>
    <row r="144" spans="1:7" ht="22.5" x14ac:dyDescent="0.25">
      <c r="A144" s="56">
        <v>42</v>
      </c>
      <c r="B144" s="59" t="s">
        <v>29</v>
      </c>
      <c r="C144" s="140">
        <v>700</v>
      </c>
      <c r="D144" s="58">
        <v>500</v>
      </c>
      <c r="E144" s="58"/>
      <c r="F144" s="60">
        <v>0</v>
      </c>
      <c r="G144" s="58">
        <v>0</v>
      </c>
    </row>
    <row r="145" spans="1:7" x14ac:dyDescent="0.25">
      <c r="A145" s="56">
        <v>96</v>
      </c>
      <c r="B145" s="57" t="s">
        <v>78</v>
      </c>
      <c r="C145" s="140"/>
      <c r="D145" s="58"/>
      <c r="E145" s="58"/>
      <c r="F145" s="60"/>
      <c r="G145" s="58"/>
    </row>
    <row r="146" spans="1:7" ht="19.5" x14ac:dyDescent="0.25">
      <c r="A146" s="54" t="s">
        <v>98</v>
      </c>
      <c r="B146" s="55" t="s">
        <v>99</v>
      </c>
      <c r="C146" s="138">
        <f>SUM(C147:C148)</f>
        <v>300.45999999999998</v>
      </c>
      <c r="D146" s="139">
        <f>SUM(D147:D148)</f>
        <v>150</v>
      </c>
      <c r="E146" s="139">
        <f>SUM(E147:E148)</f>
        <v>150</v>
      </c>
      <c r="F146" s="139">
        <f>SUM(F147:F148)</f>
        <v>150</v>
      </c>
      <c r="G146" s="139">
        <f>SUM(G147:G148)</f>
        <v>150</v>
      </c>
    </row>
    <row r="147" spans="1:7" ht="22.5" x14ac:dyDescent="0.25">
      <c r="A147" s="56">
        <v>42</v>
      </c>
      <c r="B147" s="59" t="s">
        <v>29</v>
      </c>
      <c r="C147" s="140">
        <v>300.45999999999998</v>
      </c>
      <c r="D147" s="58">
        <v>150</v>
      </c>
      <c r="E147" s="58">
        <v>150</v>
      </c>
      <c r="F147" s="60">
        <v>150</v>
      </c>
      <c r="G147" s="58">
        <v>150</v>
      </c>
    </row>
    <row r="148" spans="1:7" x14ac:dyDescent="0.25">
      <c r="A148" s="56">
        <v>97</v>
      </c>
      <c r="B148" s="57" t="s">
        <v>78</v>
      </c>
      <c r="C148" s="140"/>
      <c r="D148" s="58"/>
      <c r="E148" s="58"/>
      <c r="F148" s="60"/>
      <c r="G148" s="58"/>
    </row>
    <row r="149" spans="1:7" ht="27.75" customHeight="1" x14ac:dyDescent="0.25">
      <c r="A149" s="64" t="s">
        <v>200</v>
      </c>
      <c r="B149" s="65" t="s">
        <v>113</v>
      </c>
      <c r="C149" s="143">
        <f>SUM(C150+C152+C155+C158+C161+C164)</f>
        <v>1447</v>
      </c>
      <c r="D149" s="66">
        <f>SUM(D150+D152+D155+D158+D161+D164)</f>
        <v>1780</v>
      </c>
      <c r="E149" s="66">
        <f>SUM(E150+E152+E155+E158+E161+E164)</f>
        <v>1600</v>
      </c>
      <c r="F149" s="66">
        <f>SUM(F150+F152+F155+F158+F161+F164)</f>
        <v>1600</v>
      </c>
      <c r="G149" s="66">
        <f>SUM(G150+G152+G155+G158+G161+G164)</f>
        <v>1600</v>
      </c>
    </row>
    <row r="150" spans="1:7" ht="19.5" x14ac:dyDescent="0.25">
      <c r="A150" s="54" t="s">
        <v>74</v>
      </c>
      <c r="B150" s="55" t="s">
        <v>114</v>
      </c>
      <c r="C150" s="138">
        <f>SUM(C151)</f>
        <v>880</v>
      </c>
      <c r="D150" s="139">
        <f>SUM(D151)</f>
        <v>840</v>
      </c>
      <c r="E150" s="139">
        <f>SUM(E151)</f>
        <v>800</v>
      </c>
      <c r="F150" s="139">
        <f>SUM(F151)</f>
        <v>800</v>
      </c>
      <c r="G150" s="139">
        <f>SUM(G151)</f>
        <v>800</v>
      </c>
    </row>
    <row r="151" spans="1:7" ht="22.5" x14ac:dyDescent="0.25">
      <c r="A151" s="56">
        <v>42</v>
      </c>
      <c r="B151" s="59" t="s">
        <v>29</v>
      </c>
      <c r="C151" s="140">
        <v>880</v>
      </c>
      <c r="D151" s="58">
        <v>840</v>
      </c>
      <c r="E151" s="58">
        <v>800</v>
      </c>
      <c r="F151" s="60">
        <v>800</v>
      </c>
      <c r="G151" s="58">
        <v>800</v>
      </c>
    </row>
    <row r="152" spans="1:7" ht="15.75" customHeight="1" x14ac:dyDescent="0.25">
      <c r="A152" s="54" t="s">
        <v>83</v>
      </c>
      <c r="B152" s="55" t="s">
        <v>84</v>
      </c>
      <c r="C152" s="138">
        <f>SUM(C153:C154)</f>
        <v>0</v>
      </c>
      <c r="D152" s="139">
        <f>SUM(D153:D154)</f>
        <v>0</v>
      </c>
      <c r="E152" s="139">
        <f>SUM(E153:E154)</f>
        <v>0</v>
      </c>
      <c r="F152" s="139">
        <f>SUM(F153:F154)</f>
        <v>0</v>
      </c>
      <c r="G152" s="139">
        <f>SUM(G153:G154)</f>
        <v>0</v>
      </c>
    </row>
    <row r="153" spans="1:7" ht="22.5" x14ac:dyDescent="0.25">
      <c r="A153" s="56">
        <v>42</v>
      </c>
      <c r="B153" s="59" t="s">
        <v>29</v>
      </c>
      <c r="C153" s="140"/>
      <c r="D153" s="58"/>
      <c r="E153" s="58"/>
      <c r="F153" s="62"/>
      <c r="G153" s="63"/>
    </row>
    <row r="154" spans="1:7" x14ac:dyDescent="0.25">
      <c r="A154" s="56">
        <v>93</v>
      </c>
      <c r="B154" s="59" t="s">
        <v>78</v>
      </c>
      <c r="C154" s="140"/>
      <c r="D154" s="58"/>
      <c r="E154" s="58"/>
      <c r="F154" s="62"/>
      <c r="G154" s="63"/>
    </row>
    <row r="155" spans="1:7" ht="14.25" customHeight="1" x14ac:dyDescent="0.25">
      <c r="A155" s="54" t="s">
        <v>76</v>
      </c>
      <c r="B155" s="55" t="s">
        <v>85</v>
      </c>
      <c r="C155" s="144">
        <f>SUM(C156:C157)</f>
        <v>0</v>
      </c>
      <c r="D155" s="71">
        <f>SUM(D156:D157)</f>
        <v>0</v>
      </c>
      <c r="E155" s="71">
        <f>SUM(E156:E157)</f>
        <v>0</v>
      </c>
      <c r="F155" s="71">
        <f>SUM(F156:F157)</f>
        <v>0</v>
      </c>
      <c r="G155" s="71">
        <f>SUM(G156:G157)</f>
        <v>0</v>
      </c>
    </row>
    <row r="156" spans="1:7" ht="22.5" x14ac:dyDescent="0.25">
      <c r="A156" s="56">
        <v>42</v>
      </c>
      <c r="B156" s="59" t="s">
        <v>29</v>
      </c>
      <c r="C156" s="140"/>
      <c r="D156" s="58"/>
      <c r="E156" s="58"/>
      <c r="F156" s="62"/>
      <c r="G156" s="63"/>
    </row>
    <row r="157" spans="1:7" x14ac:dyDescent="0.25">
      <c r="A157" s="56">
        <v>94</v>
      </c>
      <c r="B157" s="59" t="s">
        <v>78</v>
      </c>
      <c r="C157" s="140"/>
      <c r="D157" s="58"/>
      <c r="E157" s="58"/>
      <c r="F157" s="62"/>
      <c r="G157" s="63"/>
    </row>
    <row r="158" spans="1:7" ht="15" customHeight="1" x14ac:dyDescent="0.25">
      <c r="A158" s="54" t="s">
        <v>86</v>
      </c>
      <c r="B158" s="55" t="s">
        <v>87</v>
      </c>
      <c r="C158" s="138">
        <f>SUM(C159:C160)</f>
        <v>567</v>
      </c>
      <c r="D158" s="139">
        <f>SUM(D159:D160)</f>
        <v>840</v>
      </c>
      <c r="E158" s="139">
        <f>SUM(E159:E160)</f>
        <v>800</v>
      </c>
      <c r="F158" s="139">
        <f>SUM(F159:F160)</f>
        <v>800</v>
      </c>
      <c r="G158" s="139">
        <f>SUM(G159:G160)</f>
        <v>800</v>
      </c>
    </row>
    <row r="159" spans="1:7" ht="22.5" x14ac:dyDescent="0.25">
      <c r="A159" s="56">
        <v>42</v>
      </c>
      <c r="B159" s="59" t="s">
        <v>29</v>
      </c>
      <c r="C159" s="140">
        <v>567</v>
      </c>
      <c r="D159" s="58">
        <v>840</v>
      </c>
      <c r="E159" s="58">
        <v>800</v>
      </c>
      <c r="F159" s="60">
        <v>800</v>
      </c>
      <c r="G159" s="58">
        <v>800</v>
      </c>
    </row>
    <row r="160" spans="1:7" x14ac:dyDescent="0.25">
      <c r="A160" s="56">
        <v>95</v>
      </c>
      <c r="B160" s="57" t="s">
        <v>78</v>
      </c>
      <c r="C160" s="140"/>
      <c r="D160" s="58"/>
      <c r="E160" s="58"/>
      <c r="F160" s="60"/>
      <c r="G160" s="58"/>
    </row>
    <row r="161" spans="1:7" ht="15" customHeight="1" x14ac:dyDescent="0.25">
      <c r="A161" s="54" t="s">
        <v>91</v>
      </c>
      <c r="B161" s="55" t="s">
        <v>92</v>
      </c>
      <c r="C161" s="138">
        <f>SUM(C162:C163)</f>
        <v>0</v>
      </c>
      <c r="D161" s="139">
        <f>SUM(D162:D163)</f>
        <v>100</v>
      </c>
      <c r="E161" s="139">
        <f>SUM(E162:E163)</f>
        <v>0</v>
      </c>
      <c r="F161" s="139">
        <f>SUM(F162:F163)</f>
        <v>0</v>
      </c>
      <c r="G161" s="139">
        <f>SUM(G162:G163)</f>
        <v>0</v>
      </c>
    </row>
    <row r="162" spans="1:7" ht="22.5" x14ac:dyDescent="0.25">
      <c r="A162" s="56">
        <v>42</v>
      </c>
      <c r="B162" s="59" t="s">
        <v>29</v>
      </c>
      <c r="C162" s="140"/>
      <c r="D162" s="58">
        <v>100</v>
      </c>
      <c r="E162" s="58">
        <v>0</v>
      </c>
      <c r="F162" s="60">
        <v>0</v>
      </c>
      <c r="G162" s="58">
        <v>0</v>
      </c>
    </row>
    <row r="163" spans="1:7" x14ac:dyDescent="0.25">
      <c r="A163" s="56">
        <v>92</v>
      </c>
      <c r="B163" s="57" t="s">
        <v>78</v>
      </c>
      <c r="C163" s="140"/>
      <c r="D163" s="58"/>
      <c r="E163" s="58"/>
      <c r="F163" s="60"/>
      <c r="G163" s="58"/>
    </row>
    <row r="164" spans="1:7" ht="19.5" x14ac:dyDescent="0.25">
      <c r="A164" s="54" t="s">
        <v>98</v>
      </c>
      <c r="B164" s="55" t="s">
        <v>99</v>
      </c>
      <c r="C164" s="138">
        <f>SUM(C165:C166)</f>
        <v>0</v>
      </c>
      <c r="D164" s="139">
        <f>SUM(D165:D166)</f>
        <v>0</v>
      </c>
      <c r="E164" s="139">
        <f>SUM(E165:E166)</f>
        <v>0</v>
      </c>
      <c r="F164" s="139">
        <f>SUM(F165:F166)</f>
        <v>0</v>
      </c>
      <c r="G164" s="139">
        <f>SUM(G165:G166)</f>
        <v>0</v>
      </c>
    </row>
    <row r="165" spans="1:7" ht="22.5" x14ac:dyDescent="0.25">
      <c r="A165" s="56">
        <v>42</v>
      </c>
      <c r="B165" s="59" t="s">
        <v>29</v>
      </c>
      <c r="C165" s="140"/>
      <c r="D165" s="58"/>
      <c r="E165" s="58"/>
      <c r="F165" s="60"/>
      <c r="G165" s="58"/>
    </row>
    <row r="166" spans="1:7" x14ac:dyDescent="0.25">
      <c r="A166" s="56">
        <v>92</v>
      </c>
      <c r="B166" s="57" t="s">
        <v>78</v>
      </c>
      <c r="C166" s="140"/>
      <c r="D166" s="58"/>
      <c r="E166" s="58"/>
      <c r="F166" s="60"/>
      <c r="G166" s="58"/>
    </row>
    <row r="167" spans="1:7" ht="29.25" customHeight="1" x14ac:dyDescent="0.25">
      <c r="A167" s="48" t="s">
        <v>201</v>
      </c>
      <c r="B167" s="49" t="s">
        <v>115</v>
      </c>
      <c r="C167" s="136">
        <f t="shared" ref="C167:G168" si="18">SUM(C168)</f>
        <v>1178591.02</v>
      </c>
      <c r="D167" s="50">
        <f t="shared" si="18"/>
        <v>1413100</v>
      </c>
      <c r="E167" s="50">
        <f t="shared" si="18"/>
        <v>1584400</v>
      </c>
      <c r="F167" s="50">
        <f t="shared" si="18"/>
        <v>1584400</v>
      </c>
      <c r="G167" s="50">
        <f t="shared" si="18"/>
        <v>1584400</v>
      </c>
    </row>
    <row r="168" spans="1:7" ht="27.75" customHeight="1" x14ac:dyDescent="0.25">
      <c r="A168" s="64" t="s">
        <v>202</v>
      </c>
      <c r="B168" s="65" t="s">
        <v>116</v>
      </c>
      <c r="C168" s="143">
        <f t="shared" si="18"/>
        <v>1178591.02</v>
      </c>
      <c r="D168" s="66">
        <f t="shared" si="18"/>
        <v>1413100</v>
      </c>
      <c r="E168" s="66">
        <f t="shared" si="18"/>
        <v>1584400</v>
      </c>
      <c r="F168" s="66">
        <f t="shared" si="18"/>
        <v>1584400</v>
      </c>
      <c r="G168" s="66">
        <f t="shared" si="18"/>
        <v>1584400</v>
      </c>
    </row>
    <row r="169" spans="1:7" ht="13.5" customHeight="1" x14ac:dyDescent="0.25">
      <c r="A169" s="54" t="s">
        <v>86</v>
      </c>
      <c r="B169" s="55" t="s">
        <v>87</v>
      </c>
      <c r="C169" s="138">
        <f>SUM(C170:C173)</f>
        <v>1178591.02</v>
      </c>
      <c r="D169" s="139">
        <f>SUM(D170:D173)</f>
        <v>1413100</v>
      </c>
      <c r="E169" s="139">
        <f>SUM(E170:E173)</f>
        <v>1584400</v>
      </c>
      <c r="F169" s="139">
        <f t="shared" ref="F169:G169" si="19">SUM(F170:F173)</f>
        <v>1584400</v>
      </c>
      <c r="G169" s="139">
        <f t="shared" si="19"/>
        <v>1584400</v>
      </c>
    </row>
    <row r="170" spans="1:7" x14ac:dyDescent="0.25">
      <c r="A170" s="56">
        <v>31</v>
      </c>
      <c r="B170" s="59" t="s">
        <v>11</v>
      </c>
      <c r="C170" s="140">
        <v>1151350.8700000001</v>
      </c>
      <c r="D170" s="58">
        <v>1389200</v>
      </c>
      <c r="E170" s="58">
        <v>1560700</v>
      </c>
      <c r="F170" s="58">
        <v>1560700</v>
      </c>
      <c r="G170" s="58">
        <v>1560700</v>
      </c>
    </row>
    <row r="171" spans="1:7" x14ac:dyDescent="0.25">
      <c r="A171" s="56">
        <v>32</v>
      </c>
      <c r="B171" s="59" t="s">
        <v>21</v>
      </c>
      <c r="C171" s="140">
        <v>24835.89</v>
      </c>
      <c r="D171" s="58">
        <v>23900</v>
      </c>
      <c r="E171" s="58">
        <v>23700</v>
      </c>
      <c r="F171" s="58">
        <v>23700</v>
      </c>
      <c r="G171" s="58">
        <v>23700</v>
      </c>
    </row>
    <row r="172" spans="1:7" x14ac:dyDescent="0.25">
      <c r="A172" s="56">
        <v>34</v>
      </c>
      <c r="B172" s="59" t="s">
        <v>117</v>
      </c>
      <c r="C172" s="140">
        <v>2404.2600000000002</v>
      </c>
      <c r="D172" s="58">
        <v>0</v>
      </c>
      <c r="E172" s="58">
        <v>0</v>
      </c>
      <c r="F172" s="58">
        <v>0</v>
      </c>
      <c r="G172" s="58">
        <v>0</v>
      </c>
    </row>
    <row r="173" spans="1:7" x14ac:dyDescent="0.25">
      <c r="A173" s="56">
        <v>95</v>
      </c>
      <c r="B173" s="59" t="s">
        <v>78</v>
      </c>
      <c r="C173" s="140"/>
      <c r="D173" s="58"/>
      <c r="E173" s="58"/>
      <c r="F173" s="60"/>
      <c r="G173" s="58"/>
    </row>
  </sheetData>
  <mergeCells count="2">
    <mergeCell ref="A1:G1"/>
    <mergeCell ref="A3:G3"/>
  </mergeCells>
  <pageMargins left="0.7" right="0.7" top="0.75" bottom="0.75" header="0.3" footer="0.3"/>
  <pageSetup paperSize="9" scale="6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2024-09-25T08:12:06Z</cp:lastPrinted>
  <dcterms:created xsi:type="dcterms:W3CDTF">2022-08-12T12:51:27Z</dcterms:created>
  <dcterms:modified xsi:type="dcterms:W3CDTF">2024-09-27T11:51:58Z</dcterms:modified>
</cp:coreProperties>
</file>